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AF64" lockStructure="1"/>
  <bookViews>
    <workbookView showHorizontalScroll="0" showVerticalScroll="0" xWindow="360" yWindow="30" windowWidth="11295" windowHeight="6495"/>
  </bookViews>
  <sheets>
    <sheet name="Bestelformulier Duco roosters" sheetId="1" r:id="rId1"/>
  </sheets>
  <definedNames>
    <definedName name="_xlnm.Print_Area" localSheetId="0">'Bestelformulier Duco roosters'!$B$1:$S$59</definedName>
  </definedNames>
  <calcPr calcId="145621"/>
</workbook>
</file>

<file path=xl/calcChain.xml><?xml version="1.0" encoding="utf-8"?>
<calcChain xmlns="http://schemas.openxmlformats.org/spreadsheetml/2006/main">
  <c r="BK38" i="1" l="1"/>
  <c r="AX33" i="1"/>
  <c r="BA32" i="1" l="1"/>
  <c r="AW37" i="1"/>
  <c r="Z40" i="1"/>
  <c r="AW39" i="1" l="1"/>
  <c r="AW38" i="1"/>
  <c r="AW36" i="1"/>
  <c r="AW35" i="1"/>
  <c r="AW34" i="1"/>
  <c r="AW33" i="1"/>
  <c r="AW32" i="1"/>
  <c r="AW31" i="1"/>
  <c r="AW28" i="1"/>
  <c r="AJ50" i="1"/>
  <c r="AK50" i="1"/>
  <c r="AL50" i="1"/>
  <c r="AM50" i="1"/>
  <c r="AR50" i="1"/>
  <c r="AS50" i="1"/>
  <c r="AT50" i="1"/>
  <c r="AJ51" i="1"/>
  <c r="AK51" i="1"/>
  <c r="AL51" i="1"/>
  <c r="AM51" i="1"/>
  <c r="AR51" i="1"/>
  <c r="AS51" i="1"/>
  <c r="AT51" i="1"/>
  <c r="AJ52" i="1"/>
  <c r="AK52" i="1"/>
  <c r="AL52" i="1"/>
  <c r="AM52" i="1"/>
  <c r="AR52" i="1"/>
  <c r="AS52" i="1"/>
  <c r="AT52" i="1"/>
  <c r="AJ53" i="1"/>
  <c r="AK53" i="1"/>
  <c r="AL53" i="1"/>
  <c r="AM53" i="1"/>
  <c r="AR53" i="1"/>
  <c r="AS53" i="1"/>
  <c r="AT53" i="1"/>
  <c r="AJ54" i="1"/>
  <c r="AK54" i="1"/>
  <c r="AL54" i="1"/>
  <c r="AM54" i="1"/>
  <c r="AR54" i="1"/>
  <c r="AS54" i="1"/>
  <c r="AT54" i="1"/>
  <c r="Z42" i="1"/>
  <c r="Z41" i="1"/>
  <c r="Z39" i="1"/>
  <c r="Z38" i="1"/>
  <c r="Z37" i="1"/>
  <c r="Z36" i="1"/>
  <c r="Z35" i="1"/>
  <c r="Z34" i="1"/>
  <c r="Z31" i="1"/>
  <c r="AW27" i="1"/>
  <c r="BW33" i="1"/>
  <c r="BW34" i="1"/>
  <c r="BW35" i="1"/>
  <c r="BW36" i="1"/>
  <c r="BW40" i="1"/>
  <c r="BT40" i="1"/>
  <c r="BT36" i="1"/>
  <c r="BT34" i="1"/>
  <c r="BT35" i="1"/>
  <c r="BT33" i="1"/>
  <c r="BW28" i="1"/>
  <c r="BT28" i="1"/>
  <c r="BW27" i="1"/>
  <c r="BT27" i="1"/>
  <c r="C23" i="1"/>
  <c r="Z30" i="1"/>
  <c r="AF42" i="1"/>
  <c r="AF41" i="1"/>
  <c r="AF40" i="1"/>
  <c r="AF39" i="1"/>
  <c r="AF38" i="1"/>
  <c r="E25" i="1" s="1"/>
  <c r="C25" i="1"/>
  <c r="BF28" i="1"/>
  <c r="BE28" i="1"/>
  <c r="BD28" i="1"/>
  <c r="BC28" i="1"/>
  <c r="BB28" i="1"/>
  <c r="BA28" i="1"/>
  <c r="BX28" i="1"/>
  <c r="BV28" i="1"/>
  <c r="BU28" i="1"/>
  <c r="BS28" i="1"/>
  <c r="BR28" i="1"/>
  <c r="BQ28" i="1"/>
  <c r="BK28" i="1"/>
  <c r="BI28" i="1"/>
  <c r="BH28" i="1"/>
  <c r="BG28" i="1"/>
  <c r="BK37" i="1"/>
  <c r="BX36" i="1"/>
  <c r="BV36" i="1"/>
  <c r="BU36" i="1"/>
  <c r="BS36" i="1"/>
  <c r="BR36" i="1"/>
  <c r="BQ36" i="1"/>
  <c r="BK36" i="1"/>
  <c r="BX35" i="1"/>
  <c r="BV35" i="1"/>
  <c r="BU35" i="1"/>
  <c r="BS35" i="1"/>
  <c r="BR35" i="1"/>
  <c r="BQ35" i="1"/>
  <c r="BK35" i="1"/>
  <c r="BX34" i="1"/>
  <c r="BV34" i="1"/>
  <c r="BU34" i="1"/>
  <c r="BS34" i="1"/>
  <c r="BR34" i="1"/>
  <c r="BQ34" i="1"/>
  <c r="BK34" i="1"/>
  <c r="BX33" i="1"/>
  <c r="BV33" i="1"/>
  <c r="BU33" i="1"/>
  <c r="BS33" i="1"/>
  <c r="BR33" i="1"/>
  <c r="BQ33" i="1"/>
  <c r="BK33" i="1"/>
  <c r="BX40" i="1"/>
  <c r="BV40" i="1"/>
  <c r="BU40" i="1"/>
  <c r="BS40" i="1"/>
  <c r="BR40" i="1"/>
  <c r="BQ40" i="1"/>
  <c r="BK40" i="1"/>
  <c r="BI40" i="1"/>
  <c r="BH40" i="1"/>
  <c r="BG40" i="1"/>
  <c r="BF40" i="1"/>
  <c r="BE40" i="1"/>
  <c r="BD40" i="1"/>
  <c r="BC40" i="1"/>
  <c r="BB40" i="1"/>
  <c r="BA40" i="1"/>
  <c r="AZ40" i="1"/>
  <c r="AY40" i="1"/>
  <c r="BK39" i="1"/>
  <c r="BI39" i="1"/>
  <c r="BH39" i="1"/>
  <c r="BG39" i="1"/>
  <c r="BF39" i="1"/>
  <c r="BE39" i="1"/>
  <c r="BD39" i="1"/>
  <c r="BC39" i="1"/>
  <c r="BB39" i="1"/>
  <c r="BA39" i="1"/>
  <c r="AZ39" i="1"/>
  <c r="AY39" i="1"/>
  <c r="AX40" i="1"/>
  <c r="AX39" i="1"/>
  <c r="BA38" i="1"/>
  <c r="AZ38" i="1"/>
  <c r="AY38" i="1"/>
  <c r="AX38" i="1"/>
  <c r="BG34" i="1"/>
  <c r="BF34" i="1"/>
  <c r="BE34" i="1"/>
  <c r="BD34" i="1"/>
  <c r="BC34" i="1"/>
  <c r="BB34" i="1"/>
  <c r="BA34" i="1"/>
  <c r="BG33" i="1"/>
  <c r="BF33" i="1"/>
  <c r="BE33" i="1"/>
  <c r="BD33" i="1"/>
  <c r="BC33" i="1"/>
  <c r="BB33" i="1"/>
  <c r="BA33" i="1"/>
  <c r="BG36" i="1"/>
  <c r="BF36" i="1"/>
  <c r="BE36" i="1"/>
  <c r="BD36" i="1"/>
  <c r="BC36" i="1"/>
  <c r="BB36" i="1"/>
  <c r="BA36" i="1"/>
  <c r="AZ36" i="1"/>
  <c r="AY36" i="1"/>
  <c r="BG35" i="1"/>
  <c r="BF35" i="1"/>
  <c r="BE35" i="1"/>
  <c r="BD35" i="1"/>
  <c r="BC35" i="1"/>
  <c r="BB35" i="1"/>
  <c r="BA35" i="1"/>
  <c r="AZ35" i="1"/>
  <c r="AY35" i="1"/>
  <c r="AZ34" i="1"/>
  <c r="AY34" i="1"/>
  <c r="AX37" i="1"/>
  <c r="AX36" i="1"/>
  <c r="AX35" i="1"/>
  <c r="AX34" i="1"/>
  <c r="AX28" i="1"/>
  <c r="AN30" i="1"/>
  <c r="AN29" i="1"/>
  <c r="AK48" i="1"/>
  <c r="AL48" i="1"/>
  <c r="AS48" i="1"/>
  <c r="AT48" i="1"/>
  <c r="AM49" i="1"/>
  <c r="BX27" i="1"/>
  <c r="BV27" i="1"/>
  <c r="BU27" i="1"/>
  <c r="BS27" i="1"/>
  <c r="BR27" i="1"/>
  <c r="BQ27" i="1"/>
  <c r="BK27" i="1"/>
  <c r="BI27" i="1"/>
  <c r="BH27" i="1"/>
  <c r="BG27" i="1"/>
  <c r="BF27" i="1"/>
  <c r="BE27" i="1"/>
  <c r="BD27" i="1"/>
  <c r="BC27" i="1"/>
  <c r="BB27" i="1"/>
  <c r="BA27" i="1"/>
  <c r="AZ27" i="1"/>
  <c r="AY27" i="1"/>
  <c r="AQ38" i="1"/>
  <c r="AK35" i="1"/>
  <c r="AK36" i="1"/>
  <c r="AS49" i="1"/>
  <c r="AS34" i="1"/>
  <c r="AR48" i="1"/>
  <c r="AR47" i="1"/>
  <c r="AQ39" i="1"/>
  <c r="AP38" i="1"/>
  <c r="AO39" i="1"/>
  <c r="AO38" i="1"/>
  <c r="AM48" i="1"/>
  <c r="AM42" i="1"/>
  <c r="AM28" i="1"/>
  <c r="AM29" i="1" s="1"/>
  <c r="AM30" i="1" s="1"/>
  <c r="AL29" i="1"/>
  <c r="AL39" i="1"/>
  <c r="AK49" i="1"/>
  <c r="AK32" i="1"/>
  <c r="AK29" i="1"/>
  <c r="AJ48" i="1"/>
  <c r="AJ29" i="1"/>
  <c r="AI29" i="1"/>
  <c r="E22" i="1"/>
  <c r="AJ36" i="1"/>
  <c r="AJ42" i="1"/>
  <c r="AR32" i="1"/>
  <c r="AR39" i="1"/>
  <c r="AL42" i="1"/>
  <c r="AL38" i="1"/>
  <c r="AK42" i="1"/>
  <c r="AK38" i="1"/>
  <c r="AK30" i="1"/>
  <c r="AT42" i="1"/>
  <c r="AS37" i="1"/>
  <c r="AS33" i="1"/>
  <c r="AR31" i="1"/>
  <c r="AR38" i="1"/>
  <c r="AJ30" i="1"/>
  <c r="AK37" i="1"/>
  <c r="AK33" i="1"/>
  <c r="AT47" i="1"/>
  <c r="AR42" i="1"/>
  <c r="AJ38" i="1"/>
  <c r="AJ39" i="1"/>
  <c r="AJ32" i="1"/>
  <c r="AN39" i="1"/>
  <c r="AS32" i="1"/>
  <c r="AK28" i="1"/>
  <c r="AK39" i="1"/>
  <c r="AS42" i="1"/>
  <c r="AS39" i="1"/>
  <c r="AR33" i="1"/>
  <c r="AM41" i="1"/>
  <c r="AL35" i="1"/>
  <c r="AJ37" i="1"/>
  <c r="AJ47" i="1"/>
  <c r="AS47" i="1"/>
  <c r="AS38" i="1"/>
  <c r="AJ31" i="1"/>
  <c r="AJ33" i="1"/>
  <c r="AS35" i="1"/>
  <c r="AN38" i="1"/>
  <c r="AM47" i="1"/>
  <c r="AS36" i="1"/>
  <c r="AJ34" i="1"/>
  <c r="AM39" i="1"/>
  <c r="AS41" i="1"/>
  <c r="AJ35" i="1"/>
  <c r="AJ28" i="1"/>
  <c r="AM38" i="1"/>
  <c r="AI30" i="1" l="1"/>
  <c r="AT49" i="1"/>
  <c r="AL49" i="1"/>
  <c r="AL30" i="1"/>
  <c r="AL31" i="1"/>
  <c r="AL34" i="1"/>
  <c r="AL41" i="1"/>
  <c r="AR37" i="1"/>
  <c r="AR29" i="1"/>
  <c r="AL37" i="1"/>
  <c r="AL36" i="1"/>
  <c r="AL47" i="1"/>
  <c r="AK31" i="1"/>
  <c r="AL28" i="1"/>
  <c r="AR30" i="1"/>
  <c r="AK41" i="1"/>
  <c r="AL33" i="1"/>
  <c r="AR34" i="1"/>
  <c r="AK34" i="1"/>
  <c r="AR35" i="1"/>
  <c r="AL32" i="1"/>
  <c r="AP39" i="1"/>
  <c r="AR36" i="1"/>
  <c r="AR49" i="1"/>
  <c r="AJ49" i="1"/>
  <c r="AK47" i="1"/>
  <c r="Z33" i="1" l="1"/>
  <c r="AW30" i="1"/>
  <c r="Z32" i="1"/>
  <c r="AW29" i="1"/>
  <c r="AA28" i="1" l="1"/>
  <c r="E23" i="1" s="1"/>
</calcChain>
</file>

<file path=xl/sharedStrings.xml><?xml version="1.0" encoding="utf-8"?>
<sst xmlns="http://schemas.openxmlformats.org/spreadsheetml/2006/main" count="236" uniqueCount="72">
  <si>
    <t>Ducotop 50 ZR</t>
  </si>
  <si>
    <t>Naam</t>
  </si>
  <si>
    <t>Adres</t>
  </si>
  <si>
    <t>Plaats</t>
  </si>
  <si>
    <t>Besteld door</t>
  </si>
  <si>
    <t>Deb. Nr.</t>
  </si>
  <si>
    <t>Order nr.</t>
  </si>
  <si>
    <t>12 mm</t>
  </si>
  <si>
    <t>30 mm</t>
  </si>
  <si>
    <t>34 mm</t>
  </si>
  <si>
    <t>26 mm</t>
  </si>
  <si>
    <t>[mm]</t>
  </si>
  <si>
    <t>[st]</t>
  </si>
  <si>
    <t>Bed. Zijde</t>
  </si>
  <si>
    <t>Kleur</t>
  </si>
  <si>
    <t>[RAL]</t>
  </si>
  <si>
    <t>soorten bediening (*):</t>
  </si>
  <si>
    <t>Koordbediening</t>
  </si>
  <si>
    <t>Stangbediening</t>
  </si>
  <si>
    <t>Fax. 0548 - 53 53 55</t>
  </si>
  <si>
    <t>Tel. 0548 - 53 53 53</t>
  </si>
  <si>
    <t>7460 AD Rijssen</t>
  </si>
  <si>
    <t>Postbus 161</t>
  </si>
  <si>
    <t>Nijverdalseweg125</t>
  </si>
  <si>
    <t>Aantal</t>
  </si>
  <si>
    <t>Bediening *</t>
  </si>
  <si>
    <t>Lengte(totaalmaat)</t>
  </si>
  <si>
    <t>Leverdatum</t>
  </si>
  <si>
    <t>7641 AG Rijssen</t>
  </si>
  <si>
    <t>Rooster type</t>
  </si>
  <si>
    <t>Duco Top 50 ZR</t>
  </si>
  <si>
    <t>Kies rooster type</t>
  </si>
  <si>
    <t>Ducoton 18</t>
  </si>
  <si>
    <t>38 mm</t>
  </si>
  <si>
    <t>Duco Line 10 ZR</t>
  </si>
  <si>
    <t>Duco Line 17 ZR</t>
  </si>
  <si>
    <t>Duco klep 15 ZR</t>
  </si>
  <si>
    <t>Ducoton 10 ZR</t>
  </si>
  <si>
    <t>Ducofit 50 ZR</t>
  </si>
  <si>
    <t>Glasmax 10 ZR</t>
  </si>
  <si>
    <t>Glasmax 20 ZR</t>
  </si>
  <si>
    <t xml:space="preserve">Ducoton 10 </t>
  </si>
  <si>
    <t>Duco Line 10</t>
  </si>
  <si>
    <t>Duco Line 17</t>
  </si>
  <si>
    <t>Duco klep 15</t>
  </si>
  <si>
    <t>Ducofit 50</t>
  </si>
  <si>
    <t>Ducotop 50</t>
  </si>
  <si>
    <t>Glasmax 10</t>
  </si>
  <si>
    <t>Ducosmart 60</t>
  </si>
  <si>
    <t>Glasmax 15</t>
  </si>
  <si>
    <t>Glasmax 15 ZR</t>
  </si>
  <si>
    <t>Glasmax 20</t>
  </si>
  <si>
    <t>bedieningshendel</t>
  </si>
  <si>
    <t>kalfplaatsing 24 mm</t>
  </si>
  <si>
    <t>kalfplaatsing 21 mm</t>
  </si>
  <si>
    <t>Ducoflat 12 zr</t>
  </si>
  <si>
    <t>E-mail:</t>
  </si>
  <si>
    <t>42 mm</t>
  </si>
  <si>
    <t>46 mm</t>
  </si>
  <si>
    <t>50 mm</t>
  </si>
  <si>
    <t>54 mm</t>
  </si>
  <si>
    <t>Rooster type :</t>
  </si>
  <si>
    <t>Duco Line 23 ZR</t>
  </si>
  <si>
    <t>Duco Line 23</t>
  </si>
  <si>
    <t>Glasmax 25 ZR</t>
  </si>
  <si>
    <t>Glasmax 25</t>
  </si>
  <si>
    <t>compacte kalfplaatsing</t>
  </si>
  <si>
    <t>Glasgoot</t>
  </si>
  <si>
    <t>ventilatietechniek@van-buuren.com</t>
  </si>
  <si>
    <t>Beglazingsrubber</t>
  </si>
  <si>
    <t>Ja / Nee</t>
  </si>
  <si>
    <t>AANVRAAG FORMULIER DUCO VENTILATIE ROOSTERS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</si>
</sst>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u/>
      <sz val="10"/>
      <name val="Tahoma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/>
      <sz val="12"/>
      <color indexed="12"/>
      <name val="Calibri"/>
      <family val="2"/>
    </font>
    <font>
      <b/>
      <u/>
      <sz val="12"/>
      <name val="Calibri"/>
      <family val="2"/>
    </font>
    <font>
      <sz val="10"/>
      <color rgb="FFFF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21">
    <xf numFmtId="0" fontId="0" fillId="0" borderId="0" xfId="0"/>
    <xf numFmtId="0" fontId="0" fillId="0" borderId="0" xfId="0" applyAlignment="1">
      <alignment vertical="justify"/>
    </xf>
    <xf numFmtId="0" fontId="2" fillId="0" borderId="0" xfId="0" applyFont="1" applyAlignment="1">
      <alignment vertical="justify"/>
    </xf>
    <xf numFmtId="0" fontId="3" fillId="0" borderId="0" xfId="0" applyFont="1" applyAlignment="1">
      <alignment vertical="justify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justify"/>
    </xf>
    <xf numFmtId="0" fontId="6" fillId="0" borderId="0" xfId="0" applyFont="1" applyFill="1" applyBorder="1" applyAlignment="1">
      <alignment vertical="justify"/>
    </xf>
    <xf numFmtId="0" fontId="6" fillId="0" borderId="0" xfId="0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 vertical="justify"/>
    </xf>
    <xf numFmtId="0" fontId="6" fillId="0" borderId="0" xfId="0" applyFont="1"/>
    <xf numFmtId="0" fontId="6" fillId="0" borderId="0" xfId="0" applyFont="1" applyFill="1" applyBorder="1"/>
    <xf numFmtId="0" fontId="6" fillId="0" borderId="0" xfId="0" applyFont="1" applyAlignment="1">
      <alignment horizontal="right"/>
    </xf>
    <xf numFmtId="0" fontId="8" fillId="0" borderId="0" xfId="0" applyFont="1"/>
    <xf numFmtId="0" fontId="1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Fill="1"/>
    <xf numFmtId="0" fontId="5" fillId="0" borderId="0" xfId="0" applyFont="1" applyAlignment="1">
      <alignment vertical="center"/>
    </xf>
    <xf numFmtId="0" fontId="13" fillId="0" borderId="0" xfId="0" applyFont="1"/>
    <xf numFmtId="0" fontId="15" fillId="0" borderId="0" xfId="0" applyFont="1"/>
    <xf numFmtId="0" fontId="15" fillId="0" borderId="0" xfId="0" applyFont="1" applyProtection="1"/>
    <xf numFmtId="0" fontId="15" fillId="0" borderId="0" xfId="0" applyFont="1" applyFill="1" applyBorder="1" applyAlignment="1" applyProtection="1">
      <alignment horizontal="right"/>
    </xf>
    <xf numFmtId="0" fontId="14" fillId="2" borderId="2" xfId="0" applyFont="1" applyFill="1" applyBorder="1"/>
    <xf numFmtId="0" fontId="14" fillId="2" borderId="3" xfId="0" applyFont="1" applyFill="1" applyBorder="1"/>
    <xf numFmtId="0" fontId="14" fillId="2" borderId="4" xfId="0" applyFont="1" applyFill="1" applyBorder="1"/>
    <xf numFmtId="0" fontId="12" fillId="0" borderId="0" xfId="0" applyFont="1" applyAlignment="1">
      <alignment horizontal="left"/>
    </xf>
    <xf numFmtId="0" fontId="0" fillId="3" borderId="0" xfId="0" applyFill="1"/>
    <xf numFmtId="0" fontId="1" fillId="3" borderId="0" xfId="0" applyFont="1" applyFill="1"/>
    <xf numFmtId="0" fontId="10" fillId="3" borderId="0" xfId="0" applyFont="1" applyFill="1"/>
    <xf numFmtId="0" fontId="8" fillId="3" borderId="0" xfId="0" applyFont="1" applyFill="1"/>
    <xf numFmtId="0" fontId="5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Alignment="1">
      <alignment vertical="justify"/>
    </xf>
    <xf numFmtId="0" fontId="15" fillId="0" borderId="0" xfId="0" applyFont="1" applyFill="1" applyAlignment="1">
      <alignment horizontal="right"/>
    </xf>
    <xf numFmtId="0" fontId="10" fillId="4" borderId="6" xfId="0" applyFont="1" applyFill="1" applyBorder="1" applyProtection="1"/>
    <xf numFmtId="0" fontId="15" fillId="4" borderId="7" xfId="0" applyFont="1" applyFill="1" applyBorder="1" applyAlignment="1" applyProtection="1">
      <alignment horizontal="left" vertical="center"/>
    </xf>
    <xf numFmtId="0" fontId="14" fillId="4" borderId="7" xfId="0" applyFont="1" applyFill="1" applyBorder="1" applyAlignment="1" applyProtection="1">
      <alignment horizontal="left" vertical="center"/>
    </xf>
    <xf numFmtId="0" fontId="14" fillId="4" borderId="7" xfId="0" applyFont="1" applyFill="1" applyBorder="1" applyAlignment="1" applyProtection="1">
      <alignment vertical="center"/>
    </xf>
    <xf numFmtId="0" fontId="15" fillId="4" borderId="7" xfId="0" applyFont="1" applyFill="1" applyBorder="1" applyAlignment="1" applyProtection="1">
      <alignment vertical="center"/>
    </xf>
    <xf numFmtId="0" fontId="15" fillId="4" borderId="8" xfId="0" applyFont="1" applyFill="1" applyBorder="1" applyProtection="1"/>
    <xf numFmtId="0" fontId="14" fillId="0" borderId="0" xfId="0" applyFont="1" applyFill="1" applyBorder="1" applyAlignment="1">
      <alignment vertical="center"/>
    </xf>
    <xf numFmtId="0" fontId="15" fillId="0" borderId="0" xfId="0" applyFont="1" applyBorder="1" applyAlignment="1" applyProtection="1">
      <alignment vertical="center"/>
    </xf>
    <xf numFmtId="0" fontId="10" fillId="4" borderId="7" xfId="0" applyFont="1" applyFill="1" applyBorder="1" applyProtection="1"/>
    <xf numFmtId="0" fontId="10" fillId="4" borderId="8" xfId="0" applyFont="1" applyFill="1" applyBorder="1" applyProtection="1"/>
    <xf numFmtId="0" fontId="10" fillId="4" borderId="9" xfId="0" applyFont="1" applyFill="1" applyBorder="1"/>
    <xf numFmtId="0" fontId="14" fillId="4" borderId="9" xfId="0" applyFont="1" applyFill="1" applyBorder="1" applyAlignment="1">
      <alignment vertical="center"/>
    </xf>
    <xf numFmtId="0" fontId="15" fillId="4" borderId="9" xfId="0" applyFont="1" applyFill="1" applyBorder="1" applyAlignment="1">
      <alignment vertical="center"/>
    </xf>
    <xf numFmtId="0" fontId="15" fillId="4" borderId="9" xfId="0" applyFont="1" applyFill="1" applyBorder="1" applyAlignment="1" applyProtection="1">
      <alignment vertical="center"/>
    </xf>
    <xf numFmtId="0" fontId="15" fillId="4" borderId="9" xfId="0" applyFont="1" applyFill="1" applyBorder="1" applyProtection="1"/>
    <xf numFmtId="0" fontId="14" fillId="0" borderId="10" xfId="0" applyFont="1" applyFill="1" applyBorder="1" applyAlignment="1">
      <alignment vertical="center"/>
    </xf>
    <xf numFmtId="0" fontId="14" fillId="4" borderId="6" xfId="0" applyFont="1" applyFill="1" applyBorder="1" applyAlignment="1" applyProtection="1">
      <alignment vertical="center"/>
    </xf>
    <xf numFmtId="0" fontId="15" fillId="4" borderId="6" xfId="0" applyFont="1" applyFill="1" applyBorder="1" applyAlignment="1">
      <alignment vertical="center"/>
    </xf>
    <xf numFmtId="0" fontId="15" fillId="4" borderId="8" xfId="0" applyFont="1" applyFill="1" applyBorder="1" applyAlignment="1" applyProtection="1">
      <alignment vertical="center"/>
    </xf>
    <xf numFmtId="0" fontId="14" fillId="0" borderId="11" xfId="0" applyFont="1" applyFill="1" applyBorder="1" applyAlignment="1">
      <alignment vertical="center"/>
    </xf>
    <xf numFmtId="0" fontId="14" fillId="4" borderId="8" xfId="0" applyFont="1" applyFill="1" applyBorder="1" applyAlignment="1" applyProtection="1">
      <alignment vertical="center"/>
    </xf>
    <xf numFmtId="0" fontId="14" fillId="0" borderId="1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11" xfId="0" applyFont="1" applyFill="1" applyBorder="1" applyAlignment="1" applyProtection="1">
      <alignment vertical="center"/>
    </xf>
    <xf numFmtId="0" fontId="14" fillId="4" borderId="9" xfId="0" applyFont="1" applyFill="1" applyBorder="1" applyAlignment="1" applyProtection="1">
      <alignment vertical="center"/>
    </xf>
    <xf numFmtId="0" fontId="0" fillId="0" borderId="0" xfId="0" applyAlignment="1" applyProtection="1">
      <alignment vertical="justify"/>
    </xf>
    <xf numFmtId="0" fontId="14" fillId="0" borderId="0" xfId="0" applyFont="1" applyAlignment="1" applyProtection="1">
      <alignment horizontal="left" vertical="justify"/>
    </xf>
    <xf numFmtId="0" fontId="14" fillId="0" borderId="0" xfId="0" applyFont="1" applyFill="1" applyBorder="1" applyAlignment="1" applyProtection="1">
      <alignment horizontal="left"/>
    </xf>
    <xf numFmtId="0" fontId="15" fillId="0" borderId="0" xfId="0" applyFont="1" applyBorder="1" applyProtection="1"/>
    <xf numFmtId="0" fontId="14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4" fillId="0" borderId="0" xfId="0" applyFont="1" applyFill="1" applyBorder="1" applyAlignment="1" applyProtection="1">
      <alignment horizontal="right"/>
      <protection locked="0"/>
    </xf>
    <xf numFmtId="0" fontId="14" fillId="0" borderId="0" xfId="0" applyFont="1" applyBorder="1" applyAlignment="1" applyProtection="1">
      <alignment horizontal="right"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6" fillId="0" borderId="13" xfId="0" applyFont="1" applyBorder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4" xfId="0" applyFont="1" applyBorder="1" applyAlignment="1" applyProtection="1">
      <alignment horizontal="right" vertical="justify"/>
      <protection locked="0"/>
    </xf>
    <xf numFmtId="0" fontId="6" fillId="0" borderId="5" xfId="0" applyFont="1" applyBorder="1" applyAlignment="1" applyProtection="1">
      <alignment vertical="justify"/>
      <protection locked="0"/>
    </xf>
    <xf numFmtId="0" fontId="6" fillId="0" borderId="0" xfId="0" applyFont="1" applyAlignment="1" applyProtection="1">
      <alignment vertical="justify"/>
      <protection locked="0"/>
    </xf>
    <xf numFmtId="0" fontId="6" fillId="0" borderId="0" xfId="0" applyFont="1" applyFill="1" applyBorder="1" applyAlignment="1" applyProtection="1">
      <alignment vertical="justify"/>
      <protection locked="0"/>
    </xf>
    <xf numFmtId="0" fontId="6" fillId="0" borderId="15" xfId="0" applyFont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right" vertical="justify"/>
      <protection locked="0"/>
    </xf>
    <xf numFmtId="0" fontId="6" fillId="0" borderId="16" xfId="0" applyFont="1" applyBorder="1" applyAlignment="1" applyProtection="1">
      <protection locked="0"/>
    </xf>
    <xf numFmtId="49" fontId="6" fillId="0" borderId="0" xfId="0" applyNumberFormat="1" applyFont="1" applyFill="1" applyBorder="1" applyAlignment="1" applyProtection="1">
      <alignment horizontal="left" vertical="justify"/>
      <protection locked="0"/>
    </xf>
    <xf numFmtId="0" fontId="6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2" xfId="0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 horizontal="right"/>
      <protection locked="0"/>
    </xf>
    <xf numFmtId="0" fontId="6" fillId="0" borderId="14" xfId="0" applyFont="1" applyFill="1" applyBorder="1" applyAlignment="1" applyProtection="1">
      <alignment horizontal="right"/>
      <protection locked="0"/>
    </xf>
    <xf numFmtId="0" fontId="6" fillId="0" borderId="5" xfId="0" applyFont="1" applyFill="1" applyBorder="1" applyAlignment="1" applyProtection="1">
      <alignment horizontal="right"/>
      <protection locked="0"/>
    </xf>
    <xf numFmtId="0" fontId="6" fillId="0" borderId="12" xfId="0" applyNumberFormat="1" applyFont="1" applyFill="1" applyBorder="1" applyAlignment="1" applyProtection="1">
      <alignment horizontal="right" vertical="justify"/>
      <protection locked="0"/>
    </xf>
    <xf numFmtId="0" fontId="6" fillId="0" borderId="15" xfId="0" applyNumberFormat="1" applyFont="1" applyFill="1" applyBorder="1" applyAlignment="1" applyProtection="1">
      <alignment vertical="justify"/>
      <protection locked="0"/>
    </xf>
    <xf numFmtId="0" fontId="6" fillId="0" borderId="17" xfId="0" applyFont="1" applyBorder="1" applyAlignment="1" applyProtection="1">
      <protection locked="0"/>
    </xf>
    <xf numFmtId="0" fontId="6" fillId="0" borderId="18" xfId="0" applyNumberFormat="1" applyFont="1" applyFill="1" applyBorder="1" applyAlignment="1" applyProtection="1">
      <alignment horizontal="right" vertical="justify"/>
      <protection locked="0"/>
    </xf>
    <xf numFmtId="0" fontId="6" fillId="0" borderId="16" xfId="0" applyNumberFormat="1" applyFont="1" applyFill="1" applyBorder="1" applyAlignment="1" applyProtection="1">
      <alignment vertical="justify"/>
      <protection locked="0"/>
    </xf>
    <xf numFmtId="0" fontId="6" fillId="0" borderId="18" xfId="0" applyNumberFormat="1" applyFont="1" applyFill="1" applyBorder="1" applyAlignment="1" applyProtection="1">
      <alignment horizontal="right"/>
      <protection locked="0"/>
    </xf>
    <xf numFmtId="0" fontId="6" fillId="0" borderId="16" xfId="0" applyNumberFormat="1" applyFont="1" applyFill="1" applyBorder="1" applyAlignment="1" applyProtection="1">
      <alignment horizontal="left"/>
      <protection locked="0"/>
    </xf>
    <xf numFmtId="0" fontId="6" fillId="0" borderId="14" xfId="0" applyNumberFormat="1" applyFont="1" applyFill="1" applyBorder="1" applyAlignment="1" applyProtection="1">
      <alignment horizontal="right"/>
      <protection locked="0"/>
    </xf>
    <xf numFmtId="0" fontId="6" fillId="0" borderId="17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Protection="1">
      <protection locked="0"/>
    </xf>
    <xf numFmtId="0" fontId="14" fillId="0" borderId="0" xfId="0" applyFont="1" applyAlignment="1" applyProtection="1">
      <alignment horizontal="right" vertical="justify"/>
      <protection locked="0"/>
    </xf>
    <xf numFmtId="0" fontId="5" fillId="3" borderId="0" xfId="0" applyNumberFormat="1" applyFont="1" applyFill="1" applyAlignment="1">
      <alignment vertical="center"/>
    </xf>
    <xf numFmtId="49" fontId="6" fillId="0" borderId="0" xfId="0" applyNumberFormat="1" applyFont="1" applyAlignment="1">
      <alignment vertical="justify"/>
    </xf>
    <xf numFmtId="0" fontId="0" fillId="0" borderId="0" xfId="0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right" vertical="justify"/>
      <protection locked="0"/>
    </xf>
    <xf numFmtId="49" fontId="5" fillId="3" borderId="19" xfId="0" applyNumberFormat="1" applyFont="1" applyFill="1" applyBorder="1" applyAlignment="1">
      <alignment vertical="center"/>
    </xf>
    <xf numFmtId="0" fontId="5" fillId="3" borderId="20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49" fontId="5" fillId="3" borderId="22" xfId="0" applyNumberFormat="1" applyFont="1" applyFill="1" applyBorder="1" applyAlignment="1">
      <alignment vertical="center"/>
    </xf>
    <xf numFmtId="0" fontId="5" fillId="3" borderId="0" xfId="0" applyFont="1" applyFill="1"/>
    <xf numFmtId="0" fontId="5" fillId="3" borderId="0" xfId="0" applyNumberFormat="1" applyFont="1" applyFill="1"/>
    <xf numFmtId="0" fontId="5" fillId="3" borderId="23" xfId="0" applyFont="1" applyFill="1" applyBorder="1" applyAlignment="1">
      <alignment vertical="center"/>
    </xf>
    <xf numFmtId="0" fontId="5" fillId="3" borderId="24" xfId="0" applyFont="1" applyFill="1" applyBorder="1"/>
    <xf numFmtId="0" fontId="5" fillId="3" borderId="24" xfId="0" applyFont="1" applyFill="1" applyBorder="1" applyAlignment="1">
      <alignment vertical="center"/>
    </xf>
    <xf numFmtId="0" fontId="5" fillId="3" borderId="23" xfId="0" applyFont="1" applyFill="1" applyBorder="1" applyAlignment="1">
      <alignment vertical="justify"/>
    </xf>
    <xf numFmtId="0" fontId="5" fillId="3" borderId="24" xfId="0" applyFont="1" applyFill="1" applyBorder="1" applyAlignment="1">
      <alignment vertical="justify"/>
    </xf>
    <xf numFmtId="0" fontId="5" fillId="3" borderId="22" xfId="0" applyNumberFormat="1" applyFont="1" applyFill="1" applyBorder="1" applyAlignment="1">
      <alignment vertical="justify"/>
    </xf>
    <xf numFmtId="0" fontId="5" fillId="3" borderId="22" xfId="0" applyNumberFormat="1" applyFont="1" applyFill="1" applyBorder="1"/>
    <xf numFmtId="0" fontId="5" fillId="3" borderId="23" xfId="0" applyFont="1" applyFill="1" applyBorder="1"/>
    <xf numFmtId="0" fontId="5" fillId="3" borderId="25" xfId="0" applyNumberFormat="1" applyFont="1" applyFill="1" applyBorder="1"/>
    <xf numFmtId="0" fontId="5" fillId="3" borderId="26" xfId="0" applyFont="1" applyFill="1" applyBorder="1"/>
    <xf numFmtId="0" fontId="5" fillId="3" borderId="29" xfId="0" applyFont="1" applyFill="1" applyBorder="1"/>
    <xf numFmtId="0" fontId="5" fillId="3" borderId="26" xfId="0" applyFont="1" applyFill="1" applyBorder="1" applyAlignment="1">
      <alignment vertical="center"/>
    </xf>
    <xf numFmtId="0" fontId="6" fillId="0" borderId="30" xfId="0" applyFont="1" applyBorder="1" applyAlignment="1" applyProtection="1">
      <protection locked="0"/>
    </xf>
    <xf numFmtId="0" fontId="6" fillId="0" borderId="31" xfId="0" applyFont="1" applyBorder="1" applyAlignment="1" applyProtection="1">
      <protection locked="0"/>
    </xf>
    <xf numFmtId="0" fontId="5" fillId="3" borderId="41" xfId="0" applyNumberFormat="1" applyFont="1" applyFill="1" applyBorder="1"/>
    <xf numFmtId="0" fontId="5" fillId="3" borderId="42" xfId="0" applyFont="1" applyFill="1" applyBorder="1" applyAlignment="1">
      <alignment vertical="center"/>
    </xf>
    <xf numFmtId="0" fontId="5" fillId="3" borderId="42" xfId="0" applyFont="1" applyFill="1" applyBorder="1"/>
    <xf numFmtId="0" fontId="5" fillId="3" borderId="43" xfId="0" applyFont="1" applyFill="1" applyBorder="1"/>
    <xf numFmtId="49" fontId="5" fillId="3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justify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/>
    <xf numFmtId="0" fontId="5" fillId="3" borderId="0" xfId="0" applyNumberFormat="1" applyFont="1" applyFill="1" applyBorder="1"/>
    <xf numFmtId="0" fontId="6" fillId="0" borderId="23" xfId="0" applyFont="1" applyBorder="1" applyAlignment="1" applyProtection="1">
      <protection locked="0"/>
    </xf>
    <xf numFmtId="49" fontId="5" fillId="3" borderId="23" xfId="0" applyNumberFormat="1" applyFont="1" applyFill="1" applyBorder="1" applyAlignment="1">
      <alignment vertical="center"/>
    </xf>
    <xf numFmtId="0" fontId="5" fillId="3" borderId="23" xfId="0" applyNumberFormat="1" applyFont="1" applyFill="1" applyBorder="1"/>
    <xf numFmtId="0" fontId="7" fillId="0" borderId="0" xfId="0" applyFont="1" applyFill="1" applyBorder="1" applyAlignment="1" applyProtection="1">
      <alignment vertical="justify"/>
      <protection locked="0"/>
    </xf>
    <xf numFmtId="0" fontId="6" fillId="0" borderId="44" xfId="0" applyFont="1" applyBorder="1" applyProtection="1">
      <protection locked="0"/>
    </xf>
    <xf numFmtId="0" fontId="6" fillId="0" borderId="16" xfId="0" applyFont="1" applyFill="1" applyBorder="1" applyAlignment="1" applyProtection="1">
      <alignment vertical="justify"/>
      <protection locked="0"/>
    </xf>
    <xf numFmtId="0" fontId="6" fillId="0" borderId="17" xfId="0" applyFont="1" applyFill="1" applyBorder="1" applyAlignment="1" applyProtection="1">
      <alignment vertical="justify"/>
      <protection locked="0"/>
    </xf>
    <xf numFmtId="0" fontId="7" fillId="0" borderId="44" xfId="0" applyFont="1" applyFill="1" applyBorder="1" applyAlignment="1" applyProtection="1">
      <alignment vertical="justify"/>
      <protection locked="0"/>
    </xf>
    <xf numFmtId="0" fontId="5" fillId="0" borderId="15" xfId="0" applyFont="1" applyFill="1" applyBorder="1" applyAlignment="1">
      <alignment vertical="center"/>
    </xf>
    <xf numFmtId="0" fontId="6" fillId="0" borderId="13" xfId="0" applyFont="1" applyBorder="1" applyAlignment="1" applyProtection="1">
      <protection locked="0"/>
    </xf>
    <xf numFmtId="0" fontId="6" fillId="0" borderId="45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18" fillId="0" borderId="44" xfId="0" applyFont="1" applyBorder="1" applyProtection="1">
      <protection locked="0"/>
    </xf>
    <xf numFmtId="0" fontId="6" fillId="0" borderId="47" xfId="0" applyFont="1" applyBorder="1" applyAlignment="1" applyProtection="1">
      <protection locked="0"/>
    </xf>
    <xf numFmtId="0" fontId="5" fillId="0" borderId="31" xfId="0" applyFont="1" applyFill="1" applyBorder="1"/>
    <xf numFmtId="0" fontId="5" fillId="0" borderId="46" xfId="0" applyFont="1" applyFill="1" applyBorder="1"/>
    <xf numFmtId="49" fontId="1" fillId="3" borderId="23" xfId="0" applyNumberFormat="1" applyFont="1" applyFill="1" applyBorder="1" applyAlignment="1">
      <alignment vertical="center"/>
    </xf>
    <xf numFmtId="0" fontId="15" fillId="0" borderId="0" xfId="0" applyFont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Protection="1"/>
    <xf numFmtId="0" fontId="15" fillId="0" borderId="10" xfId="0" applyFont="1" applyFill="1" applyBorder="1" applyAlignment="1" applyProtection="1">
      <alignment vertical="center"/>
    </xf>
    <xf numFmtId="0" fontId="0" fillId="0" borderId="0" xfId="0" applyFill="1" applyBorder="1" applyAlignment="1">
      <alignment vertical="justify"/>
    </xf>
    <xf numFmtId="0" fontId="14" fillId="2" borderId="14" xfId="0" applyFont="1" applyFill="1" applyBorder="1" applyAlignment="1" applyProtection="1">
      <alignment horizontal="center"/>
    </xf>
    <xf numFmtId="0" fontId="14" fillId="2" borderId="4" xfId="0" applyFont="1" applyFill="1" applyBorder="1" applyAlignment="1" applyProtection="1">
      <alignment horizontal="center"/>
    </xf>
    <xf numFmtId="0" fontId="14" fillId="2" borderId="12" xfId="0" applyFont="1" applyFill="1" applyBorder="1" applyAlignment="1" applyProtection="1">
      <alignment horizontal="center"/>
    </xf>
    <xf numFmtId="0" fontId="14" fillId="2" borderId="33" xfId="0" applyFont="1" applyFill="1" applyBorder="1" applyAlignment="1" applyProtection="1">
      <alignment horizontal="center"/>
    </xf>
    <xf numFmtId="0" fontId="15" fillId="0" borderId="39" xfId="0" applyFont="1" applyBorder="1" applyAlignment="1" applyProtection="1">
      <alignment horizontal="right" indent="2"/>
      <protection locked="0"/>
    </xf>
    <xf numFmtId="0" fontId="15" fillId="0" borderId="1" xfId="0" applyFont="1" applyBorder="1" applyAlignment="1" applyProtection="1">
      <alignment horizontal="right" indent="2"/>
      <protection locked="0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1" fillId="0" borderId="0" xfId="1" applyAlignment="1" applyProtection="1">
      <alignment horizontal="left"/>
      <protection locked="0"/>
    </xf>
    <xf numFmtId="0" fontId="16" fillId="0" borderId="0" xfId="1" applyFont="1" applyAlignment="1" applyProtection="1">
      <alignment horizontal="left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5" fillId="0" borderId="40" xfId="0" applyFont="1" applyBorder="1" applyAlignment="1" applyProtection="1">
      <alignment horizontal="right" indent="2"/>
      <protection locked="0"/>
    </xf>
    <xf numFmtId="0" fontId="15" fillId="0" borderId="37" xfId="0" applyFont="1" applyBorder="1" applyAlignment="1" applyProtection="1">
      <alignment horizontal="right" indent="2"/>
      <protection locked="0"/>
    </xf>
    <xf numFmtId="0" fontId="15" fillId="0" borderId="49" xfId="0" applyFont="1" applyBorder="1" applyAlignment="1" applyProtection="1">
      <alignment horizontal="right" indent="2"/>
      <protection locked="0"/>
    </xf>
    <xf numFmtId="0" fontId="15" fillId="0" borderId="49" xfId="0" applyFont="1" applyBorder="1" applyAlignment="1" applyProtection="1">
      <alignment horizontal="center"/>
      <protection locked="0"/>
    </xf>
    <xf numFmtId="0" fontId="15" fillId="0" borderId="48" xfId="0" applyFont="1" applyBorder="1" applyAlignment="1" applyProtection="1">
      <alignment horizontal="right" indent="2"/>
      <protection locked="0"/>
    </xf>
    <xf numFmtId="0" fontId="15" fillId="0" borderId="1" xfId="0" applyFont="1" applyBorder="1" applyAlignment="1" applyProtection="1">
      <alignment horizontal="left"/>
      <protection locked="0"/>
    </xf>
    <xf numFmtId="0" fontId="15" fillId="0" borderId="36" xfId="0" applyFont="1" applyBorder="1" applyAlignment="1" applyProtection="1">
      <alignment horizontal="left"/>
      <protection locked="0"/>
    </xf>
    <xf numFmtId="0" fontId="15" fillId="0" borderId="1" xfId="0" applyFont="1" applyBorder="1" applyAlignment="1" applyProtection="1">
      <alignment horizontal="left" indent="1"/>
      <protection locked="0"/>
    </xf>
    <xf numFmtId="0" fontId="15" fillId="0" borderId="49" xfId="0" applyFont="1" applyBorder="1" applyAlignment="1" applyProtection="1">
      <alignment horizontal="left"/>
      <protection locked="0"/>
    </xf>
    <xf numFmtId="0" fontId="15" fillId="0" borderId="50" xfId="0" applyFont="1" applyBorder="1" applyAlignment="1" applyProtection="1">
      <alignment horizontal="left"/>
      <protection locked="0"/>
    </xf>
    <xf numFmtId="0" fontId="15" fillId="0" borderId="49" xfId="0" applyFont="1" applyBorder="1" applyAlignment="1" applyProtection="1">
      <alignment horizontal="left" indent="1"/>
      <protection locked="0"/>
    </xf>
    <xf numFmtId="0" fontId="14" fillId="2" borderId="32" xfId="0" applyFont="1" applyFill="1" applyBorder="1" applyAlignment="1">
      <alignment horizontal="center"/>
    </xf>
    <xf numFmtId="0" fontId="14" fillId="2" borderId="33" xfId="0" applyFont="1" applyFill="1" applyBorder="1" applyAlignment="1">
      <alignment horizontal="center"/>
    </xf>
    <xf numFmtId="0" fontId="15" fillId="0" borderId="37" xfId="0" applyFont="1" applyBorder="1" applyAlignment="1" applyProtection="1">
      <alignment horizontal="center"/>
      <protection locked="0"/>
    </xf>
    <xf numFmtId="0" fontId="14" fillId="2" borderId="35" xfId="0" applyFont="1" applyFill="1" applyBorder="1" applyAlignment="1">
      <alignment horizontal="center"/>
    </xf>
    <xf numFmtId="0" fontId="15" fillId="0" borderId="37" xfId="0" applyFont="1" applyBorder="1" applyAlignment="1" applyProtection="1">
      <alignment horizontal="left"/>
      <protection locked="0"/>
    </xf>
    <xf numFmtId="0" fontId="15" fillId="0" borderId="38" xfId="0" applyFont="1" applyBorder="1" applyAlignment="1" applyProtection="1">
      <alignment horizontal="left"/>
      <protection locked="0"/>
    </xf>
    <xf numFmtId="0" fontId="14" fillId="2" borderId="5" xfId="0" applyFont="1" applyFill="1" applyBorder="1" applyAlignment="1">
      <alignment horizontal="center"/>
    </xf>
    <xf numFmtId="0" fontId="7" fillId="0" borderId="12" xfId="0" applyFont="1" applyBorder="1" applyAlignment="1" applyProtection="1">
      <alignment horizontal="center" vertical="justify"/>
      <protection locked="0"/>
    </xf>
    <xf numFmtId="0" fontId="7" fillId="0" borderId="13" xfId="0" applyFont="1" applyBorder="1" applyAlignment="1" applyProtection="1">
      <alignment horizontal="center" vertical="justify"/>
      <protection locked="0"/>
    </xf>
    <xf numFmtId="0" fontId="7" fillId="0" borderId="0" xfId="0" applyFont="1" applyFill="1" applyBorder="1" applyAlignment="1" applyProtection="1">
      <alignment horizontal="center" vertical="justify"/>
      <protection locked="0"/>
    </xf>
    <xf numFmtId="0" fontId="7" fillId="0" borderId="27" xfId="0" applyFont="1" applyFill="1" applyBorder="1" applyAlignment="1" applyProtection="1">
      <alignment horizontal="center" vertical="justify"/>
      <protection locked="0"/>
    </xf>
    <xf numFmtId="0" fontId="7" fillId="0" borderId="28" xfId="0" applyFont="1" applyFill="1" applyBorder="1" applyAlignment="1" applyProtection="1">
      <alignment horizontal="center" vertical="justify"/>
      <protection locked="0"/>
    </xf>
    <xf numFmtId="0" fontId="17" fillId="0" borderId="0" xfId="0" applyFont="1" applyAlignment="1">
      <alignment horizontal="center"/>
    </xf>
    <xf numFmtId="0" fontId="14" fillId="5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</xf>
    <xf numFmtId="0" fontId="14" fillId="5" borderId="0" xfId="0" applyFont="1" applyFill="1" applyBorder="1" applyAlignment="1" applyProtection="1">
      <alignment horizontal="left" vertical="center" indent="1"/>
      <protection locked="0"/>
    </xf>
    <xf numFmtId="0" fontId="14" fillId="5" borderId="34" xfId="0" applyFont="1" applyFill="1" applyBorder="1" applyAlignment="1" applyProtection="1">
      <alignment horizontal="left" vertical="center" indent="1"/>
      <protection locked="0"/>
    </xf>
    <xf numFmtId="14" fontId="14" fillId="5" borderId="0" xfId="0" applyNumberFormat="1" applyFont="1" applyFill="1" applyBorder="1" applyAlignment="1" applyProtection="1">
      <alignment horizontal="left" vertical="center" indent="1"/>
      <protection locked="0"/>
    </xf>
    <xf numFmtId="14" fontId="14" fillId="5" borderId="34" xfId="0" applyNumberFormat="1" applyFont="1" applyFill="1" applyBorder="1" applyAlignment="1" applyProtection="1">
      <alignment horizontal="left" vertical="center" indent="1"/>
      <protection locked="0"/>
    </xf>
    <xf numFmtId="0" fontId="14" fillId="2" borderId="13" xfId="0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left" vertical="justify"/>
      <protection locked="0"/>
    </xf>
    <xf numFmtId="0" fontId="14" fillId="0" borderId="0" xfId="0" applyNumberFormat="1" applyFont="1" applyFill="1" applyBorder="1" applyAlignment="1" applyProtection="1">
      <alignment horizontal="left" vertical="justify"/>
    </xf>
    <xf numFmtId="0" fontId="14" fillId="0" borderId="3" xfId="0" applyFont="1" applyBorder="1" applyAlignment="1" applyProtection="1">
      <alignment horizontal="center"/>
      <protection locked="0"/>
    </xf>
    <xf numFmtId="0" fontId="15" fillId="0" borderId="37" xfId="0" applyFont="1" applyBorder="1" applyAlignment="1" applyProtection="1">
      <alignment horizontal="left" indent="1"/>
      <protection locked="0"/>
    </xf>
    <xf numFmtId="0" fontId="15" fillId="0" borderId="51" xfId="0" applyFont="1" applyBorder="1" applyAlignment="1" applyProtection="1">
      <alignment horizontal="right" indent="2"/>
      <protection locked="0"/>
    </xf>
    <xf numFmtId="0" fontId="15" fillId="0" borderId="52" xfId="0" applyFont="1" applyBorder="1" applyAlignment="1" applyProtection="1">
      <alignment horizontal="right" indent="2"/>
      <protection locked="0"/>
    </xf>
    <xf numFmtId="0" fontId="15" fillId="0" borderId="52" xfId="0" applyFont="1" applyBorder="1" applyAlignment="1" applyProtection="1">
      <alignment horizontal="center"/>
      <protection locked="0"/>
    </xf>
    <xf numFmtId="0" fontId="15" fillId="0" borderId="52" xfId="0" applyFont="1" applyBorder="1" applyAlignment="1" applyProtection="1">
      <alignment horizontal="left" indent="1"/>
      <protection locked="0"/>
    </xf>
    <xf numFmtId="0" fontId="15" fillId="0" borderId="52" xfId="0" applyFont="1" applyBorder="1" applyAlignment="1" applyProtection="1">
      <alignment horizontal="left"/>
      <protection locked="0"/>
    </xf>
    <xf numFmtId="0" fontId="15" fillId="0" borderId="53" xfId="0" applyFont="1" applyBorder="1" applyAlignment="1" applyProtection="1">
      <alignment horizontal="left"/>
      <protection locked="0"/>
    </xf>
    <xf numFmtId="0" fontId="15" fillId="0" borderId="54" xfId="0" applyFont="1" applyBorder="1" applyAlignment="1" applyProtection="1">
      <alignment horizontal="right" indent="2"/>
      <protection locked="0"/>
    </xf>
    <xf numFmtId="0" fontId="15" fillId="0" borderId="55" xfId="0" applyFont="1" applyBorder="1" applyAlignment="1" applyProtection="1">
      <alignment horizontal="right" indent="2"/>
      <protection locked="0"/>
    </xf>
    <xf numFmtId="0" fontId="15" fillId="0" borderId="55" xfId="0" applyFont="1" applyBorder="1" applyAlignment="1" applyProtection="1">
      <alignment horizontal="center"/>
      <protection locked="0"/>
    </xf>
    <xf numFmtId="0" fontId="15" fillId="0" borderId="55" xfId="0" applyFont="1" applyBorder="1" applyAlignment="1" applyProtection="1">
      <alignment horizontal="left" indent="1"/>
      <protection locked="0"/>
    </xf>
    <xf numFmtId="0" fontId="15" fillId="0" borderId="55" xfId="0" applyFont="1" applyBorder="1" applyAlignment="1" applyProtection="1">
      <alignment horizontal="left"/>
      <protection locked="0"/>
    </xf>
    <xf numFmtId="0" fontId="15" fillId="0" borderId="56" xfId="0" applyFont="1" applyBorder="1" applyAlignment="1" applyProtection="1">
      <alignment horizontal="left"/>
      <protection locked="0"/>
    </xf>
  </cellXfs>
  <cellStyles count="2">
    <cellStyle name="Hyperlink" xfId="1" builtinId="8"/>
    <cellStyle name="Standaard" xfId="0" builtinId="0"/>
  </cellStyles>
  <dxfs count="6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29" dropStyle="combo" dx="15" fmlaLink="$V$28" fmlaRange="$W$31:$W$58" val="0"/>
</file>

<file path=xl/ctrlProps/ctrlProp2.xml><?xml version="1.0" encoding="utf-8"?>
<formControlPr xmlns="http://schemas.microsoft.com/office/spreadsheetml/2009/9/main" objectType="Drop" dropLines="13" dropStyle="combo" dx="15" fmlaLink="$Z$28" fmlaRange="$Z$30:$Z$42" sel="4" val="0"/>
</file>

<file path=xl/ctrlProps/ctrlProp3.xml><?xml version="1.0" encoding="utf-8"?>
<formControlPr xmlns="http://schemas.microsoft.com/office/spreadsheetml/2009/9/main" objectType="Drop" dropStyle="combo" dx="15" fmlaLink="$AE$35" fmlaRange="$AF$38:$AF$42" sel="2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19</xdr:col>
      <xdr:colOff>0</xdr:colOff>
      <xdr:row>20</xdr:row>
      <xdr:rowOff>9525</xdr:rowOff>
    </xdr:to>
    <xdr:sp macro="" textlink="">
      <xdr:nvSpPr>
        <xdr:cNvPr id="1226" name="AutoShape 118"/>
        <xdr:cNvSpPr>
          <a:spLocks noChangeArrowheads="1"/>
        </xdr:cNvSpPr>
      </xdr:nvSpPr>
      <xdr:spPr bwMode="auto">
        <a:xfrm>
          <a:off x="1209675" y="2019300"/>
          <a:ext cx="6619875" cy="97155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19050</xdr:colOff>
      <xdr:row>0</xdr:row>
      <xdr:rowOff>47625</xdr:rowOff>
    </xdr:from>
    <xdr:to>
      <xdr:col>14</xdr:col>
      <xdr:colOff>438150</xdr:colOff>
      <xdr:row>5</xdr:row>
      <xdr:rowOff>38100</xdr:rowOff>
    </xdr:to>
    <xdr:pic>
      <xdr:nvPicPr>
        <xdr:cNvPr id="1227" name="Picture 119" descr="logocmyk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47625"/>
          <a:ext cx="42862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9525</xdr:rowOff>
        </xdr:from>
        <xdr:to>
          <xdr:col>8</xdr:col>
          <xdr:colOff>171450</xdr:colOff>
          <xdr:row>21</xdr:row>
          <xdr:rowOff>171450</xdr:rowOff>
        </xdr:to>
        <xdr:sp macro="" textlink="">
          <xdr:nvSpPr>
            <xdr:cNvPr id="1150" name="Drop Down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21</xdr:row>
          <xdr:rowOff>200025</xdr:rowOff>
        </xdr:from>
        <xdr:to>
          <xdr:col>8</xdr:col>
          <xdr:colOff>171450</xdr:colOff>
          <xdr:row>22</xdr:row>
          <xdr:rowOff>190500</xdr:rowOff>
        </xdr:to>
        <xdr:sp macro="" textlink="">
          <xdr:nvSpPr>
            <xdr:cNvPr id="1151" name="Drop Down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23</xdr:row>
          <xdr:rowOff>9525</xdr:rowOff>
        </xdr:from>
        <xdr:to>
          <xdr:col>8</xdr:col>
          <xdr:colOff>171450</xdr:colOff>
          <xdr:row>24</xdr:row>
          <xdr:rowOff>180975</xdr:rowOff>
        </xdr:to>
        <xdr:sp macro="" textlink="">
          <xdr:nvSpPr>
            <xdr:cNvPr id="1152" name="Drop Down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xdr:twoCellAnchor editAs="oneCell">
    <xdr:from>
      <xdr:col>16381</xdr:col>
      <xdr:colOff>981075</xdr:colOff>
      <xdr:row>0</xdr:row>
      <xdr:rowOff>47625</xdr:rowOff>
    </xdr:from>
    <xdr:to>
      <xdr:col>16381</xdr:col>
      <xdr:colOff>5267325</xdr:colOff>
      <xdr:row>5</xdr:row>
      <xdr:rowOff>38100</xdr:rowOff>
    </xdr:to>
    <xdr:pic>
      <xdr:nvPicPr>
        <xdr:cNvPr id="12" name="Picture 119" descr="logocmyk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47625"/>
          <a:ext cx="42862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16381</xdr:col>
      <xdr:colOff>733424</xdr:colOff>
      <xdr:row>9</xdr:row>
      <xdr:rowOff>50207</xdr:rowOff>
    </xdr:from>
    <xdr:to>
      <xdr:col>16381</xdr:col>
      <xdr:colOff>5791199</xdr:colOff>
      <xdr:row>54</xdr:row>
      <xdr:rowOff>111657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62974" y="1507532"/>
          <a:ext cx="5057775" cy="7843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ntilatietechniek@van-buuren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 enableFormatConditionsCalculation="0">
    <tabColor indexed="11"/>
  </sheetPr>
  <dimension ref="B1:XFB65"/>
  <sheetViews>
    <sheetView showGridLines="0" tabSelected="1" showOutlineSymbols="0" zoomScaleNormal="100" workbookViewId="0">
      <selection activeCell="C28" sqref="C28:D28"/>
    </sheetView>
  </sheetViews>
  <sheetFormatPr defaultColWidth="0" defaultRowHeight="12.75" zeroHeight="1" x14ac:dyDescent="0.2"/>
  <cols>
    <col min="1" max="1" width="18.140625" style="27" customWidth="1"/>
    <col min="2" max="2" width="1.7109375" style="27" customWidth="1"/>
    <col min="3" max="3" width="15.85546875" style="27" customWidth="1"/>
    <col min="4" max="4" width="1.28515625" style="27" customWidth="1"/>
    <col min="5" max="5" width="9.140625" style="27" customWidth="1"/>
    <col min="6" max="6" width="1.28515625" style="27" customWidth="1"/>
    <col min="7" max="7" width="9.140625" style="27" customWidth="1"/>
    <col min="8" max="8" width="1.28515625" style="27" customWidth="1"/>
    <col min="9" max="9" width="9.140625" style="27" customWidth="1"/>
    <col min="10" max="10" width="1.28515625" style="27" customWidth="1"/>
    <col min="11" max="11" width="9.140625" style="27" customWidth="1"/>
    <col min="12" max="12" width="1.28515625" style="27" customWidth="1"/>
    <col min="13" max="13" width="9.140625" style="27" customWidth="1"/>
    <col min="14" max="14" width="5.85546875" style="27" bestFit="1" customWidth="1"/>
    <col min="15" max="15" width="9.140625" style="27" customWidth="1"/>
    <col min="16" max="16" width="5.7109375" style="27" customWidth="1"/>
    <col min="17" max="17" width="5.85546875" style="27" customWidth="1"/>
    <col min="18" max="18" width="1.7109375" style="27" customWidth="1"/>
    <col min="19" max="19" width="1.28515625" style="27" customWidth="1"/>
    <col min="20" max="20" width="1.85546875" style="27" hidden="1" customWidth="1"/>
    <col min="21" max="21" width="1.42578125" style="27" hidden="1" customWidth="1"/>
    <col min="22" max="22" width="3" style="27" hidden="1" customWidth="1"/>
    <col min="23" max="23" width="14.85546875" style="27" hidden="1" customWidth="1"/>
    <col min="24" max="25" width="1.42578125" style="27" hidden="1" customWidth="1"/>
    <col min="26" max="26" width="22.28515625" style="27" hidden="1" customWidth="1"/>
    <col min="27" max="27" width="6.7109375" style="27" hidden="1" customWidth="1"/>
    <col min="28" max="29" width="13.42578125" style="27" hidden="1" customWidth="1"/>
    <col min="30" max="30" width="2.85546875" style="27" hidden="1" customWidth="1"/>
    <col min="31" max="31" width="2" style="27" hidden="1" customWidth="1"/>
    <col min="32" max="32" width="9.140625" style="27" hidden="1" customWidth="1"/>
    <col min="33" max="33" width="2.7109375" style="27" hidden="1" customWidth="1"/>
    <col min="34" max="34" width="15.28515625" style="110" hidden="1" customWidth="1"/>
    <col min="35" max="35" width="6.7109375" style="111" hidden="1" customWidth="1"/>
    <col min="36" max="43" width="6.7109375" style="110" hidden="1" customWidth="1"/>
    <col min="44" max="45" width="17.85546875" style="110" hidden="1" customWidth="1"/>
    <col min="46" max="46" width="20.28515625" style="110" hidden="1" customWidth="1"/>
    <col min="47" max="47" width="3" style="27" hidden="1" customWidth="1"/>
    <col min="48" max="48" width="6.85546875" style="110" hidden="1" customWidth="1"/>
    <col min="49" max="49" width="22.28515625" style="110" hidden="1" customWidth="1"/>
    <col min="50" max="50" width="12.28515625" style="110" hidden="1" customWidth="1"/>
    <col min="51" max="61" width="17.85546875" style="110" hidden="1" customWidth="1"/>
    <col min="62" max="62" width="4" style="110" hidden="1" customWidth="1"/>
    <col min="63" max="63" width="17.85546875" style="110" hidden="1" customWidth="1"/>
    <col min="64" max="68" width="4.42578125" style="110" hidden="1" customWidth="1"/>
    <col min="69" max="76" width="20.28515625" style="110" hidden="1" customWidth="1"/>
    <col min="77" max="77" width="8.85546875" style="27" hidden="1" customWidth="1"/>
    <col min="78" max="255" width="9.140625" style="27" hidden="1" customWidth="1"/>
    <col min="256" max="16381" width="69.28515625" style="27" hidden="1"/>
    <col min="16382" max="16384" width="94.5703125" style="27" customWidth="1"/>
  </cols>
  <sheetData>
    <row r="1" spans="2:76 16382:16382" x14ac:dyDescent="0.2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XFB1"/>
    </row>
    <row r="2" spans="2:76 16382:16382" x14ac:dyDescent="0.2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XFB2"/>
    </row>
    <row r="3" spans="2:76 16382:16382" x14ac:dyDescent="0.2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XFB3"/>
    </row>
    <row r="4" spans="2:76 16382:16382" x14ac:dyDescent="0.2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XFB4"/>
    </row>
    <row r="5" spans="2:76 16382:16382" x14ac:dyDescent="0.2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XFB5"/>
    </row>
    <row r="6" spans="2:76 16382:16382" ht="12.75" customHeight="1" x14ac:dyDescent="0.2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XFB6"/>
    </row>
    <row r="7" spans="2:76 16382:16382" s="28" customFormat="1" ht="12.75" customHeight="1" x14ac:dyDescent="0.25">
      <c r="B7" s="20"/>
      <c r="C7" s="20"/>
      <c r="D7" s="20"/>
      <c r="E7" s="20"/>
      <c r="F7" s="20" t="s">
        <v>28</v>
      </c>
      <c r="G7" s="20"/>
      <c r="H7" s="20"/>
      <c r="I7" s="20"/>
      <c r="J7" s="20" t="s">
        <v>23</v>
      </c>
      <c r="K7" s="20"/>
      <c r="L7" s="20"/>
      <c r="M7" s="20"/>
      <c r="N7" s="20"/>
      <c r="O7" s="20"/>
      <c r="P7" s="20"/>
      <c r="Q7" s="20"/>
      <c r="R7" s="20"/>
      <c r="S7" s="20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10"/>
      <c r="AI7" s="111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XFB7" s="20"/>
    </row>
    <row r="8" spans="2:76 16382:16382" s="28" customFormat="1" ht="12.75" customHeight="1" x14ac:dyDescent="0.25">
      <c r="B8" s="20"/>
      <c r="C8" s="20"/>
      <c r="D8" s="20"/>
      <c r="E8" s="20"/>
      <c r="F8" s="20" t="s">
        <v>21</v>
      </c>
      <c r="G8" s="20"/>
      <c r="H8" s="20"/>
      <c r="I8" s="20"/>
      <c r="J8" s="20" t="s">
        <v>22</v>
      </c>
      <c r="K8" s="20"/>
      <c r="L8" s="20"/>
      <c r="M8" s="20"/>
      <c r="N8" s="20"/>
      <c r="O8" s="20"/>
      <c r="P8" s="20"/>
      <c r="Q8" s="20"/>
      <c r="R8" s="20"/>
      <c r="S8" s="20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10"/>
      <c r="AI8" s="111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XFB8" s="20"/>
    </row>
    <row r="9" spans="2:76 16382:16382" s="28" customFormat="1" ht="12.75" customHeight="1" x14ac:dyDescent="0.25">
      <c r="B9" s="20"/>
      <c r="C9" s="20"/>
      <c r="D9" s="20"/>
      <c r="E9" s="20"/>
      <c r="F9" s="20" t="s">
        <v>20</v>
      </c>
      <c r="G9" s="20"/>
      <c r="H9" s="20"/>
      <c r="I9" s="20"/>
      <c r="J9" s="20" t="s">
        <v>19</v>
      </c>
      <c r="K9" s="20"/>
      <c r="L9" s="20"/>
      <c r="M9" s="20"/>
      <c r="N9" s="20"/>
      <c r="O9" s="20"/>
      <c r="P9" s="20"/>
      <c r="Q9" s="20"/>
      <c r="R9" s="20"/>
      <c r="S9" s="20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10"/>
      <c r="AI9" s="111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XFB9" s="20"/>
    </row>
    <row r="10" spans="2:76 16382:16382" s="28" customFormat="1" ht="15.75" x14ac:dyDescent="0.25">
      <c r="B10" s="20"/>
      <c r="C10" s="20"/>
      <c r="D10" s="20"/>
      <c r="E10" s="20"/>
      <c r="F10" s="20"/>
      <c r="G10" s="34" t="s">
        <v>56</v>
      </c>
      <c r="H10" s="171" t="s">
        <v>68</v>
      </c>
      <c r="I10" s="172"/>
      <c r="J10" s="172"/>
      <c r="K10" s="172"/>
      <c r="L10" s="172"/>
      <c r="M10" s="172"/>
      <c r="N10" s="20"/>
      <c r="O10" s="20"/>
      <c r="P10" s="20"/>
      <c r="Q10" s="20"/>
      <c r="R10" s="20"/>
      <c r="S10" s="20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10"/>
      <c r="AI10" s="111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XFB10" s="20"/>
    </row>
    <row r="11" spans="2:76 16382:16382" s="28" customFormat="1" ht="6.75" customHeight="1" x14ac:dyDescent="0.25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10"/>
      <c r="AI11" s="111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XFB11" s="157"/>
    </row>
    <row r="12" spans="2:76 16382:16382" s="29" customFormat="1" ht="15.75" x14ac:dyDescent="0.25">
      <c r="B12" s="197" t="s">
        <v>71</v>
      </c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10"/>
      <c r="AI12" s="111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XFB12" s="158"/>
    </row>
    <row r="13" spans="2:76 16382:16382" s="29" customFormat="1" ht="6" customHeight="1" x14ac:dyDescent="0.2">
      <c r="B13" s="15"/>
      <c r="C13" s="15"/>
      <c r="D13" s="15"/>
      <c r="E13" s="15"/>
      <c r="F13" s="15"/>
      <c r="G13" s="15"/>
      <c r="H13" s="16"/>
      <c r="I13" s="14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10"/>
      <c r="AI13" s="111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XFB13" s="158"/>
    </row>
    <row r="14" spans="2:76 16382:16382" s="29" customFormat="1" ht="18" customHeight="1" x14ac:dyDescent="0.25">
      <c r="B14" s="15"/>
      <c r="C14" s="57" t="s">
        <v>1</v>
      </c>
      <c r="D14" s="56"/>
      <c r="E14" s="198"/>
      <c r="F14" s="198"/>
      <c r="G14" s="198"/>
      <c r="H14" s="198"/>
      <c r="I14" s="198"/>
      <c r="J14" s="198"/>
      <c r="K14" s="198"/>
      <c r="L14" s="56" t="s">
        <v>5</v>
      </c>
      <c r="M14" s="57"/>
      <c r="N14" s="58"/>
      <c r="O14" s="199"/>
      <c r="P14" s="199"/>
      <c r="Q14" s="199"/>
      <c r="R14" s="199"/>
      <c r="S14" s="20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10"/>
      <c r="AI14" s="111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XFB14" s="153"/>
    </row>
    <row r="15" spans="2:76 16382:16382" s="29" customFormat="1" ht="2.25" customHeight="1" x14ac:dyDescent="0.2">
      <c r="B15" s="35"/>
      <c r="C15" s="43"/>
      <c r="D15" s="35"/>
      <c r="E15" s="43"/>
      <c r="F15" s="43"/>
      <c r="G15" s="43"/>
      <c r="H15" s="43"/>
      <c r="I15" s="43"/>
      <c r="J15" s="43"/>
      <c r="K15" s="43"/>
      <c r="L15" s="35"/>
      <c r="M15" s="43"/>
      <c r="N15" s="44"/>
      <c r="O15" s="43"/>
      <c r="P15" s="43"/>
      <c r="Q15" s="43"/>
      <c r="R15" s="43"/>
      <c r="S15" s="44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10"/>
      <c r="AI15" s="111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XFB15" s="159"/>
    </row>
    <row r="16" spans="2:76 16382:16382" s="29" customFormat="1" ht="18" customHeight="1" x14ac:dyDescent="0.2">
      <c r="B16" s="15"/>
      <c r="C16" s="57" t="s">
        <v>2</v>
      </c>
      <c r="D16" s="56"/>
      <c r="E16" s="198"/>
      <c r="F16" s="198"/>
      <c r="G16" s="198"/>
      <c r="H16" s="198"/>
      <c r="I16" s="198"/>
      <c r="J16" s="198"/>
      <c r="K16" s="198"/>
      <c r="L16" s="56" t="s">
        <v>6</v>
      </c>
      <c r="M16" s="57"/>
      <c r="N16" s="58"/>
      <c r="O16" s="200"/>
      <c r="P16" s="200"/>
      <c r="Q16" s="200"/>
      <c r="R16" s="200"/>
      <c r="S16" s="201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10"/>
      <c r="AI16" s="111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XFB16" s="158"/>
    </row>
    <row r="17" spans="2:76 16382:16382" s="29" customFormat="1" ht="2.25" customHeight="1" x14ac:dyDescent="0.25">
      <c r="B17" s="35"/>
      <c r="C17" s="38"/>
      <c r="D17" s="51"/>
      <c r="E17" s="36"/>
      <c r="F17" s="36"/>
      <c r="G17" s="36"/>
      <c r="H17" s="37"/>
      <c r="I17" s="37"/>
      <c r="J17" s="36"/>
      <c r="K17" s="36"/>
      <c r="L17" s="51"/>
      <c r="M17" s="38"/>
      <c r="N17" s="55"/>
      <c r="O17" s="39"/>
      <c r="P17" s="39"/>
      <c r="Q17" s="39"/>
      <c r="R17" s="39"/>
      <c r="S17" s="40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10"/>
      <c r="AI17" s="111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XFB17" s="154"/>
    </row>
    <row r="18" spans="2:76 16382:16382" s="29" customFormat="1" ht="18" customHeight="1" x14ac:dyDescent="0.2">
      <c r="B18" s="15"/>
      <c r="C18" s="57" t="s">
        <v>3</v>
      </c>
      <c r="D18" s="56"/>
      <c r="E18" s="198"/>
      <c r="F18" s="198"/>
      <c r="G18" s="198"/>
      <c r="H18" s="198"/>
      <c r="I18" s="198"/>
      <c r="J18" s="198"/>
      <c r="K18" s="198"/>
      <c r="L18" s="56" t="s">
        <v>27</v>
      </c>
      <c r="M18" s="57"/>
      <c r="N18" s="58"/>
      <c r="O18" s="202"/>
      <c r="P18" s="202"/>
      <c r="Q18" s="202"/>
      <c r="R18" s="202"/>
      <c r="S18" s="203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10"/>
      <c r="AI18" s="111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XFB18" s="158"/>
    </row>
    <row r="19" spans="2:76 16382:16382" s="29" customFormat="1" ht="2.25" customHeight="1" x14ac:dyDescent="0.25">
      <c r="B19" s="45"/>
      <c r="C19" s="51"/>
      <c r="D19" s="59"/>
      <c r="E19" s="47"/>
      <c r="F19" s="47"/>
      <c r="G19" s="47"/>
      <c r="H19" s="46"/>
      <c r="I19" s="46"/>
      <c r="J19" s="47"/>
      <c r="K19" s="52"/>
      <c r="L19" s="46"/>
      <c r="M19" s="46"/>
      <c r="N19" s="46"/>
      <c r="O19" s="53"/>
      <c r="P19" s="48"/>
      <c r="Q19" s="48"/>
      <c r="R19" s="48"/>
      <c r="S19" s="49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10"/>
      <c r="AI19" s="111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XFB19" s="160"/>
    </row>
    <row r="20" spans="2:76 16382:16382" s="29" customFormat="1" ht="15" customHeight="1" x14ac:dyDescent="0.25">
      <c r="B20" s="17"/>
      <c r="C20" s="57" t="s">
        <v>4</v>
      </c>
      <c r="D20" s="56"/>
      <c r="E20" s="198"/>
      <c r="F20" s="198"/>
      <c r="G20" s="198"/>
      <c r="H20" s="198"/>
      <c r="I20" s="198"/>
      <c r="J20" s="198"/>
      <c r="K20" s="198"/>
      <c r="L20" s="50"/>
      <c r="M20" s="41"/>
      <c r="N20" s="54"/>
      <c r="O20" s="42"/>
      <c r="P20" s="42"/>
      <c r="Q20" s="42"/>
      <c r="R20" s="42"/>
      <c r="S20" s="21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10"/>
      <c r="AI20" s="111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XFB20" s="154"/>
    </row>
    <row r="21" spans="2:76 16382:16382" ht="3" customHeight="1" x14ac:dyDescent="0.2">
      <c r="B21"/>
      <c r="C21" s="60"/>
      <c r="D21" s="60"/>
      <c r="E21" s="1"/>
      <c r="F21" s="2"/>
      <c r="G21" s="2"/>
      <c r="H21" s="3"/>
      <c r="I21" s="3"/>
      <c r="J21" s="1"/>
      <c r="K21" s="1"/>
      <c r="L21" s="1"/>
      <c r="M21" s="1"/>
      <c r="N21" s="1"/>
      <c r="O21" s="1"/>
      <c r="P21" s="1"/>
      <c r="Q21" s="1"/>
      <c r="R21" s="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XFB21" s="161"/>
    </row>
    <row r="22" spans="2:76 16382:16382" s="30" customFormat="1" ht="16.5" customHeight="1" x14ac:dyDescent="0.25">
      <c r="B22" s="12"/>
      <c r="C22" s="97" t="s">
        <v>61</v>
      </c>
      <c r="D22" s="61"/>
      <c r="E22" s="205" t="str">
        <f>IF(V28&gt;1,VLOOKUP(V28,V31:W58,2,FALSE),"")</f>
        <v/>
      </c>
      <c r="F22" s="205"/>
      <c r="G22" s="205"/>
      <c r="H22" s="206"/>
      <c r="I22" s="206"/>
      <c r="J22" s="206"/>
      <c r="K22" s="206"/>
      <c r="L22" s="206"/>
      <c r="M22" s="206"/>
      <c r="N22" s="21"/>
      <c r="O22" s="21"/>
      <c r="P22" s="21"/>
      <c r="Q22" s="20"/>
      <c r="R22" s="20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10"/>
      <c r="AI22" s="111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XFB22" s="157"/>
    </row>
    <row r="23" spans="2:76 16382:16382" s="30" customFormat="1" ht="16.5" customHeight="1" x14ac:dyDescent="0.25">
      <c r="B23" s="12"/>
      <c r="C23" s="66" t="str">
        <f>IF(AND(OR(AND(V28&gt;1,V28&lt;16),V28&gt;20),Z28&gt;1),"Glasgoot :","")</f>
        <v/>
      </c>
      <c r="D23" s="62"/>
      <c r="E23" s="205" t="str">
        <f>IF(AND(OR(AND(V28&gt;1,V28&lt;15),V28&gt;19),Z28&gt;1),AA28,"")</f>
        <v/>
      </c>
      <c r="F23" s="205"/>
      <c r="G23" s="205"/>
      <c r="H23" s="205"/>
      <c r="I23" s="205"/>
      <c r="J23" s="205"/>
      <c r="K23" s="22"/>
      <c r="L23" s="21"/>
      <c r="M23" s="21"/>
      <c r="N23" s="21"/>
      <c r="O23" s="21"/>
      <c r="P23" s="21"/>
      <c r="Q23" s="20"/>
      <c r="R23" s="20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10"/>
      <c r="AI23" s="111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XFB23" s="157"/>
    </row>
    <row r="24" spans="2:76 16382:16382" ht="2.25" customHeight="1" x14ac:dyDescent="0.25">
      <c r="B24"/>
      <c r="C24" s="65"/>
      <c r="D24" s="63"/>
      <c r="E24" s="64"/>
      <c r="F24" s="65"/>
      <c r="G24" s="65"/>
      <c r="H24" s="63"/>
      <c r="I24" s="63"/>
      <c r="J24" s="63"/>
      <c r="K24" s="63"/>
      <c r="L24" s="21"/>
      <c r="M24" s="21"/>
      <c r="N24" s="20"/>
      <c r="O24" s="20"/>
      <c r="P24" s="20"/>
      <c r="Q24" s="20"/>
      <c r="R24" s="20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XFB24" s="157"/>
    </row>
    <row r="25" spans="2:76 16382:16382" ht="16.5" customHeight="1" thickBot="1" x14ac:dyDescent="0.3">
      <c r="B25"/>
      <c r="C25" s="67" t="str">
        <f>IF(AND(V28&gt;18,V28&lt;21),"Type :","")</f>
        <v/>
      </c>
      <c r="D25" s="63"/>
      <c r="E25" s="207" t="str">
        <f>IF(AND(V28&gt;18,V28&lt;21),VLOOKUP(AE35,AE38:AF42,2,FALSE),"")</f>
        <v/>
      </c>
      <c r="F25" s="207"/>
      <c r="G25" s="207"/>
      <c r="H25" s="207"/>
      <c r="I25" s="63"/>
      <c r="J25" s="63"/>
      <c r="K25" s="63"/>
      <c r="L25" s="21"/>
      <c r="M25" s="21"/>
      <c r="N25" s="20"/>
      <c r="O25" s="20"/>
      <c r="P25" s="20"/>
      <c r="Q25" s="20"/>
      <c r="R25" s="20"/>
      <c r="S25"/>
      <c r="T25"/>
      <c r="U25"/>
      <c r="V25"/>
      <c r="W25"/>
      <c r="X25"/>
      <c r="Y25"/>
      <c r="Z25"/>
      <c r="AA25"/>
      <c r="AB25"/>
      <c r="AC25"/>
      <c r="AD25"/>
      <c r="AE25" s="100"/>
      <c r="AF25" s="100"/>
      <c r="AG25"/>
      <c r="XFB25" s="157"/>
    </row>
    <row r="26" spans="2:76 16382:16382" s="31" customFormat="1" ht="16.5" thickBot="1" x14ac:dyDescent="0.3">
      <c r="B26" s="18"/>
      <c r="C26" s="164" t="s">
        <v>24</v>
      </c>
      <c r="D26" s="165"/>
      <c r="E26" s="185" t="s">
        <v>26</v>
      </c>
      <c r="F26" s="188"/>
      <c r="G26" s="186"/>
      <c r="H26" s="185" t="s">
        <v>25</v>
      </c>
      <c r="I26" s="188"/>
      <c r="J26" s="186"/>
      <c r="K26" s="185" t="s">
        <v>13</v>
      </c>
      <c r="L26" s="186"/>
      <c r="M26" s="185" t="s">
        <v>14</v>
      </c>
      <c r="N26" s="186"/>
      <c r="O26" s="185" t="s">
        <v>69</v>
      </c>
      <c r="P26" s="188"/>
      <c r="Q26" s="188"/>
      <c r="R26" s="204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01"/>
      <c r="AF26" s="101"/>
      <c r="AG26" s="18"/>
      <c r="AI26" s="98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XFB26" s="155"/>
    </row>
    <row r="27" spans="2:76 16382:16382" s="31" customFormat="1" ht="16.5" thickBot="1" x14ac:dyDescent="0.3">
      <c r="B27" s="18"/>
      <c r="C27" s="162" t="s">
        <v>12</v>
      </c>
      <c r="D27" s="163"/>
      <c r="E27" s="168" t="s">
        <v>11</v>
      </c>
      <c r="F27" s="169"/>
      <c r="G27" s="170"/>
      <c r="H27" s="23"/>
      <c r="I27" s="24"/>
      <c r="J27" s="25"/>
      <c r="K27" s="23"/>
      <c r="L27" s="25"/>
      <c r="M27" s="168" t="s">
        <v>15</v>
      </c>
      <c r="N27" s="170"/>
      <c r="O27" s="168" t="s">
        <v>70</v>
      </c>
      <c r="P27" s="169"/>
      <c r="Q27" s="169"/>
      <c r="R27" s="191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01"/>
      <c r="AF27" s="101"/>
      <c r="AG27" s="18"/>
      <c r="AH27" s="31" t="s">
        <v>31</v>
      </c>
      <c r="AI27" s="105" t="s">
        <v>7</v>
      </c>
      <c r="AJ27" s="106" t="s">
        <v>10</v>
      </c>
      <c r="AK27" s="106" t="s">
        <v>8</v>
      </c>
      <c r="AL27" s="106" t="s">
        <v>9</v>
      </c>
      <c r="AM27" s="106" t="s">
        <v>33</v>
      </c>
      <c r="AN27" s="106" t="s">
        <v>57</v>
      </c>
      <c r="AO27" s="106" t="s">
        <v>58</v>
      </c>
      <c r="AP27" s="106" t="s">
        <v>59</v>
      </c>
      <c r="AQ27" s="106" t="s">
        <v>60</v>
      </c>
      <c r="AR27" s="106" t="s">
        <v>54</v>
      </c>
      <c r="AS27" s="106" t="s">
        <v>53</v>
      </c>
      <c r="AT27" s="107" t="s">
        <v>66</v>
      </c>
      <c r="AU27" s="31">
        <v>1</v>
      </c>
      <c r="AW27" s="31" t="str">
        <f>IF(OR(AND(V28&gt;1,V28&lt;16),AND(V28&gt;20,V28&lt;29)),"Keuze glasgoot/plaatsing","")</f>
        <v/>
      </c>
      <c r="AX27" s="135" t="s">
        <v>48</v>
      </c>
      <c r="AY27" s="135" t="str">
        <f>W33</f>
        <v xml:space="preserve">Ducoton 10 </v>
      </c>
      <c r="AZ27" s="135" t="str">
        <f>W34</f>
        <v>Ducoton 10 ZR</v>
      </c>
      <c r="BA27" s="135" t="str">
        <f>W35</f>
        <v>Ducoton 18</v>
      </c>
      <c r="BB27" s="135" t="str">
        <f>W36</f>
        <v>Duco Line 10</v>
      </c>
      <c r="BC27" s="135" t="str">
        <f>W37</f>
        <v>Duco Line 17</v>
      </c>
      <c r="BD27" s="135" t="str">
        <f>W38</f>
        <v>Duco Line 23</v>
      </c>
      <c r="BE27" s="135" t="str">
        <f>W39</f>
        <v>Duco Line 10 ZR</v>
      </c>
      <c r="BF27" s="135" t="str">
        <f>W40</f>
        <v>Duco Line 17 ZR</v>
      </c>
      <c r="BG27" s="135" t="str">
        <f>W41</f>
        <v>Duco Line 23 ZR</v>
      </c>
      <c r="BH27" s="135" t="str">
        <f>W42</f>
        <v>Duco klep 15</v>
      </c>
      <c r="BI27" s="135" t="str">
        <f>W43</f>
        <v>Duco klep 15 ZR</v>
      </c>
      <c r="BJ27" s="135"/>
      <c r="BK27" s="135" t="str">
        <f>W45</f>
        <v>Ducoflat 12 zr</v>
      </c>
      <c r="BL27" s="135"/>
      <c r="BM27" s="135"/>
      <c r="BN27" s="135"/>
      <c r="BO27" s="135"/>
      <c r="BP27" s="135"/>
      <c r="BQ27" s="135" t="str">
        <f>W51</f>
        <v>Glasmax 10</v>
      </c>
      <c r="BR27" s="135" t="str">
        <f>W52</f>
        <v>Glasmax 15</v>
      </c>
      <c r="BS27" s="135" t="str">
        <f>W53</f>
        <v>Glasmax 20</v>
      </c>
      <c r="BT27" s="135" t="str">
        <f>W54</f>
        <v>Glasmax 25</v>
      </c>
      <c r="BU27" s="135" t="str">
        <f>W55</f>
        <v>Glasmax 10 ZR</v>
      </c>
      <c r="BV27" s="135" t="str">
        <f>W56</f>
        <v>Glasmax 15 ZR</v>
      </c>
      <c r="BW27" s="135" t="str">
        <f>W57</f>
        <v>Glasmax 20 ZR</v>
      </c>
      <c r="BX27" s="135" t="str">
        <f>W58</f>
        <v>Glasmax 25 ZR</v>
      </c>
      <c r="XFB27" s="155"/>
    </row>
    <row r="28" spans="2:76 16382:16382" s="32" customFormat="1" ht="15" customHeight="1" thickBot="1" x14ac:dyDescent="0.3">
      <c r="B28" s="4"/>
      <c r="C28" s="174"/>
      <c r="D28" s="175"/>
      <c r="E28" s="175"/>
      <c r="F28" s="175"/>
      <c r="G28" s="175"/>
      <c r="H28" s="187"/>
      <c r="I28" s="187"/>
      <c r="J28" s="187"/>
      <c r="K28" s="187"/>
      <c r="L28" s="187"/>
      <c r="M28" s="208"/>
      <c r="N28" s="208"/>
      <c r="O28" s="189"/>
      <c r="P28" s="189"/>
      <c r="Q28" s="189"/>
      <c r="R28" s="190"/>
      <c r="S28" s="4"/>
      <c r="T28" s="4"/>
      <c r="U28" s="9"/>
      <c r="V28" s="68">
        <v>1</v>
      </c>
      <c r="W28" s="69"/>
      <c r="X28" s="70"/>
      <c r="Y28" s="70"/>
      <c r="Z28" s="139">
        <v>4</v>
      </c>
      <c r="AA28" s="147" t="str">
        <f ca="1">IF(Z28&gt;1,VLOOKUP(Z28,AU28:AW40,3),"")</f>
        <v/>
      </c>
      <c r="AB28" s="70"/>
      <c r="AC28" s="70"/>
      <c r="AD28" s="70"/>
      <c r="AE28" s="102"/>
      <c r="AF28" s="103"/>
      <c r="AG28" s="9"/>
      <c r="AH28" s="124" t="s">
        <v>48</v>
      </c>
      <c r="AI28" s="108"/>
      <c r="AJ28" s="112" t="str">
        <f>AJ$27</f>
        <v>26 mm</v>
      </c>
      <c r="AK28" s="112" t="str">
        <f>AK$27</f>
        <v>30 mm</v>
      </c>
      <c r="AL28" s="112" t="str">
        <f>AL$27</f>
        <v>34 mm</v>
      </c>
      <c r="AM28" s="112" t="str">
        <f>AM27</f>
        <v>38 mm</v>
      </c>
      <c r="AN28" s="112"/>
      <c r="AO28" s="112"/>
      <c r="AP28" s="112"/>
      <c r="AQ28" s="112"/>
      <c r="AR28" s="112"/>
      <c r="AS28" s="112"/>
      <c r="AT28" s="114"/>
      <c r="AU28" s="31">
        <v>2</v>
      </c>
      <c r="AV28" s="130"/>
      <c r="AW28" s="31" t="str">
        <f ca="1">IF(OR(AND(V28&gt;1,V28&lt;16),AND(V28&gt;20,V28&lt;29)),OFFSET(AV27,1,V28,),"")</f>
        <v/>
      </c>
      <c r="AX28" s="112" t="str">
        <f>""</f>
        <v/>
      </c>
      <c r="AY28" s="136" t="s">
        <v>7</v>
      </c>
      <c r="AZ28" s="136" t="s">
        <v>7</v>
      </c>
      <c r="BA28" s="136" t="str">
        <f>""</f>
        <v/>
      </c>
      <c r="BB28" s="136" t="str">
        <f>""</f>
        <v/>
      </c>
      <c r="BC28" s="112" t="str">
        <f>""</f>
        <v/>
      </c>
      <c r="BD28" s="112" t="str">
        <f>""</f>
        <v/>
      </c>
      <c r="BE28" s="112" t="str">
        <f>""</f>
        <v/>
      </c>
      <c r="BF28" s="112" t="str">
        <f>""</f>
        <v/>
      </c>
      <c r="BG28" s="112" t="str">
        <f>""</f>
        <v/>
      </c>
      <c r="BH28" s="112" t="str">
        <f>""</f>
        <v/>
      </c>
      <c r="BI28" s="112" t="str">
        <f>""</f>
        <v/>
      </c>
      <c r="BJ28" s="112"/>
      <c r="BK28" s="112" t="str">
        <f>""</f>
        <v/>
      </c>
      <c r="BL28" s="112"/>
      <c r="BM28" s="112"/>
      <c r="BN28" s="112"/>
      <c r="BO28" s="112"/>
      <c r="BP28" s="112"/>
      <c r="BQ28" s="112" t="str">
        <f>""</f>
        <v/>
      </c>
      <c r="BR28" s="112" t="str">
        <f>""</f>
        <v/>
      </c>
      <c r="BS28" s="112" t="str">
        <f>""</f>
        <v/>
      </c>
      <c r="BT28" s="112" t="str">
        <f>""</f>
        <v/>
      </c>
      <c r="BU28" s="112" t="str">
        <f>""</f>
        <v/>
      </c>
      <c r="BV28" s="112" t="str">
        <f>""</f>
        <v/>
      </c>
      <c r="BW28" s="112" t="str">
        <f>""</f>
        <v/>
      </c>
      <c r="BX28" s="112" t="str">
        <f>""</f>
        <v/>
      </c>
      <c r="XFB28" s="156"/>
    </row>
    <row r="29" spans="2:76 16382:16382" s="32" customFormat="1" ht="15" customHeight="1" thickBot="1" x14ac:dyDescent="0.3">
      <c r="B29" s="4"/>
      <c r="C29" s="166"/>
      <c r="D29" s="167"/>
      <c r="E29" s="167"/>
      <c r="F29" s="167"/>
      <c r="G29" s="167"/>
      <c r="H29" s="173"/>
      <c r="I29" s="173"/>
      <c r="J29" s="173"/>
      <c r="K29" s="173"/>
      <c r="L29" s="173"/>
      <c r="M29" s="181"/>
      <c r="N29" s="181"/>
      <c r="O29" s="179"/>
      <c r="P29" s="179"/>
      <c r="Q29" s="179"/>
      <c r="R29" s="180"/>
      <c r="S29" s="4"/>
      <c r="T29" s="4"/>
      <c r="U29" s="5"/>
      <c r="V29" s="72"/>
      <c r="W29" s="73"/>
      <c r="X29" s="74"/>
      <c r="Y29" s="74"/>
      <c r="Z29" s="142" t="s">
        <v>67</v>
      </c>
      <c r="AA29" s="74"/>
      <c r="AB29" s="74"/>
      <c r="AC29" s="74"/>
      <c r="AD29" s="74"/>
      <c r="AE29" s="104"/>
      <c r="AF29" s="103"/>
      <c r="AG29" s="99"/>
      <c r="AH29" s="125" t="s">
        <v>41</v>
      </c>
      <c r="AI29" s="109" t="str">
        <f>AI27</f>
        <v>12 mm</v>
      </c>
      <c r="AJ29" s="112" t="str">
        <f t="shared" ref="AJ29:AL42" si="0">AJ$27</f>
        <v>26 mm</v>
      </c>
      <c r="AK29" s="112" t="str">
        <f t="shared" si="0"/>
        <v>30 mm</v>
      </c>
      <c r="AL29" s="112" t="str">
        <f t="shared" si="0"/>
        <v>34 mm</v>
      </c>
      <c r="AM29" s="112" t="str">
        <f>AM28</f>
        <v>38 mm</v>
      </c>
      <c r="AN29" s="112" t="str">
        <f>AN27</f>
        <v>42 mm</v>
      </c>
      <c r="AO29" s="112"/>
      <c r="AP29" s="112"/>
      <c r="AQ29" s="112"/>
      <c r="AR29" s="119" t="str">
        <f>AR$27</f>
        <v>kalfplaatsing 21 mm</v>
      </c>
      <c r="AS29" s="112"/>
      <c r="AT29" s="114"/>
      <c r="AU29" s="31">
        <v>3</v>
      </c>
      <c r="AV29" s="31"/>
      <c r="AW29" s="31" t="str">
        <f ca="1">IF(OR(AND(V28&gt;1,V28&lt;16),AND(V28&gt;20,V28&lt;29)),OFFSET(AV27,2,V28,),"")</f>
        <v/>
      </c>
      <c r="AX29" s="112" t="s">
        <v>10</v>
      </c>
      <c r="AY29" s="112" t="s">
        <v>10</v>
      </c>
      <c r="AZ29" s="112" t="s">
        <v>10</v>
      </c>
      <c r="BA29" s="112" t="s">
        <v>10</v>
      </c>
      <c r="BB29" s="112" t="s">
        <v>10</v>
      </c>
      <c r="BC29" s="112" t="s">
        <v>10</v>
      </c>
      <c r="BD29" s="112" t="s">
        <v>10</v>
      </c>
      <c r="BE29" s="112" t="s">
        <v>10</v>
      </c>
      <c r="BF29" s="112" t="s">
        <v>10</v>
      </c>
      <c r="BG29" s="112" t="s">
        <v>10</v>
      </c>
      <c r="BH29" s="112" t="s">
        <v>10</v>
      </c>
      <c r="BI29" s="112" t="s">
        <v>10</v>
      </c>
      <c r="BJ29" s="112"/>
      <c r="BK29" s="112"/>
      <c r="BL29" s="112"/>
      <c r="BM29" s="112"/>
      <c r="BN29" s="112"/>
      <c r="BO29" s="112"/>
      <c r="BP29" s="112"/>
      <c r="BQ29" s="112" t="s">
        <v>10</v>
      </c>
      <c r="BR29" s="112" t="s">
        <v>10</v>
      </c>
      <c r="BS29" s="112" t="s">
        <v>10</v>
      </c>
      <c r="BT29" s="112" t="s">
        <v>10</v>
      </c>
      <c r="BU29" s="112" t="s">
        <v>10</v>
      </c>
      <c r="BV29" s="112" t="s">
        <v>10</v>
      </c>
      <c r="BW29" s="112" t="s">
        <v>10</v>
      </c>
      <c r="BX29" s="115" t="s">
        <v>10</v>
      </c>
      <c r="XFB29" s="156"/>
    </row>
    <row r="30" spans="2:76 16382:16382" s="32" customFormat="1" ht="15" customHeight="1" thickBot="1" x14ac:dyDescent="0.3">
      <c r="B30" s="4"/>
      <c r="C30" s="166"/>
      <c r="D30" s="167"/>
      <c r="E30" s="167"/>
      <c r="F30" s="167"/>
      <c r="G30" s="167"/>
      <c r="H30" s="173"/>
      <c r="I30" s="173"/>
      <c r="J30" s="173"/>
      <c r="K30" s="173"/>
      <c r="L30" s="173"/>
      <c r="M30" s="181"/>
      <c r="N30" s="181"/>
      <c r="O30" s="179"/>
      <c r="P30" s="179"/>
      <c r="Q30" s="179"/>
      <c r="R30" s="180"/>
      <c r="S30" s="4"/>
      <c r="T30" s="4"/>
      <c r="U30" s="5"/>
      <c r="V30" s="192" t="s">
        <v>29</v>
      </c>
      <c r="W30" s="193"/>
      <c r="X30" s="74"/>
      <c r="Y30" s="75"/>
      <c r="Z30" s="143" t="str">
        <f>IF(OR(AND(V28&gt;1,V28&lt;16),AND(V28&gt;20,V28&lt;29)),"Keuze glasgoot/plaatsing","")</f>
        <v/>
      </c>
      <c r="AA30" s="138"/>
      <c r="AB30" s="75"/>
      <c r="AC30" s="75"/>
      <c r="AD30" s="75"/>
      <c r="AE30" s="194"/>
      <c r="AF30" s="194"/>
      <c r="AG30" s="6"/>
      <c r="AH30" s="125" t="s">
        <v>37</v>
      </c>
      <c r="AI30" s="109" t="str">
        <f>AI27</f>
        <v>12 mm</v>
      </c>
      <c r="AJ30" s="112" t="str">
        <f t="shared" si="0"/>
        <v>26 mm</v>
      </c>
      <c r="AK30" s="112" t="str">
        <f t="shared" si="0"/>
        <v>30 mm</v>
      </c>
      <c r="AL30" s="112" t="str">
        <f t="shared" si="0"/>
        <v>34 mm</v>
      </c>
      <c r="AM30" s="112" t="str">
        <f>AM29</f>
        <v>38 mm</v>
      </c>
      <c r="AN30" s="112" t="str">
        <f>AN27</f>
        <v>42 mm</v>
      </c>
      <c r="AO30" s="112"/>
      <c r="AP30" s="112"/>
      <c r="AQ30" s="112"/>
      <c r="AR30" s="119" t="str">
        <f>AR$27</f>
        <v>kalfplaatsing 21 mm</v>
      </c>
      <c r="AS30" s="112"/>
      <c r="AT30" s="114"/>
      <c r="AU30" s="31">
        <v>4</v>
      </c>
      <c r="AV30" s="31"/>
      <c r="AW30" s="31" t="str">
        <f ca="1">IF(OR(AND(V28&gt;1,V28&lt;16),AND(V28&gt;20,V28&lt;29)),OFFSET(AV27,3,V28,),"")</f>
        <v/>
      </c>
      <c r="AX30" s="112" t="s">
        <v>8</v>
      </c>
      <c r="AY30" s="112" t="s">
        <v>8</v>
      </c>
      <c r="AZ30" s="112" t="s">
        <v>8</v>
      </c>
      <c r="BA30" s="112" t="s">
        <v>8</v>
      </c>
      <c r="BB30" s="112" t="s">
        <v>8</v>
      </c>
      <c r="BC30" s="112" t="s">
        <v>8</v>
      </c>
      <c r="BD30" s="112" t="s">
        <v>8</v>
      </c>
      <c r="BE30" s="112" t="s">
        <v>8</v>
      </c>
      <c r="BF30" s="112" t="s">
        <v>8</v>
      </c>
      <c r="BG30" s="112" t="s">
        <v>8</v>
      </c>
      <c r="BH30" s="112" t="s">
        <v>8</v>
      </c>
      <c r="BI30" s="112" t="s">
        <v>8</v>
      </c>
      <c r="BJ30" s="112"/>
      <c r="BK30" s="112" t="s">
        <v>8</v>
      </c>
      <c r="BL30" s="112"/>
      <c r="BM30" s="112"/>
      <c r="BN30" s="112"/>
      <c r="BO30" s="112"/>
      <c r="BP30" s="112"/>
      <c r="BQ30" s="112" t="s">
        <v>8</v>
      </c>
      <c r="BR30" s="112" t="s">
        <v>8</v>
      </c>
      <c r="BS30" s="112" t="s">
        <v>8</v>
      </c>
      <c r="BT30" s="112" t="s">
        <v>8</v>
      </c>
      <c r="BU30" s="112" t="s">
        <v>8</v>
      </c>
      <c r="BV30" s="112" t="s">
        <v>8</v>
      </c>
      <c r="BW30" s="112" t="s">
        <v>8</v>
      </c>
      <c r="BX30" s="112" t="s">
        <v>8</v>
      </c>
      <c r="XFB30" s="156"/>
    </row>
    <row r="31" spans="2:76 16382:16382" s="32" customFormat="1" ht="15" customHeight="1" x14ac:dyDescent="0.25">
      <c r="B31" s="4"/>
      <c r="C31" s="166"/>
      <c r="D31" s="167"/>
      <c r="E31" s="167"/>
      <c r="F31" s="167"/>
      <c r="G31" s="167"/>
      <c r="H31" s="173"/>
      <c r="I31" s="173"/>
      <c r="J31" s="173"/>
      <c r="K31" s="173"/>
      <c r="L31" s="173"/>
      <c r="M31" s="181"/>
      <c r="N31" s="181"/>
      <c r="O31" s="179"/>
      <c r="P31" s="179"/>
      <c r="Q31" s="179"/>
      <c r="R31" s="180"/>
      <c r="S31" s="4"/>
      <c r="T31" s="4"/>
      <c r="U31" s="5"/>
      <c r="V31" s="76">
        <v>1</v>
      </c>
      <c r="W31" s="144" t="s">
        <v>31</v>
      </c>
      <c r="X31" s="74"/>
      <c r="Y31" s="75"/>
      <c r="Z31" s="140" t="str">
        <f ca="1">IF(OR(AND(V28&gt;1,V28&lt;16),AND(V28&gt;20,V28&lt;29)),OFFSET(AV27,1,V28,)," ")</f>
        <v xml:space="preserve"> </v>
      </c>
      <c r="AA31" s="75"/>
      <c r="AB31" s="75"/>
      <c r="AC31" s="75"/>
      <c r="AD31" s="75"/>
      <c r="AE31" s="77"/>
      <c r="AF31" s="75"/>
      <c r="AG31" s="6"/>
      <c r="AH31" s="125" t="s">
        <v>32</v>
      </c>
      <c r="AI31" s="108"/>
      <c r="AJ31" s="112" t="str">
        <f t="shared" si="0"/>
        <v>26 mm</v>
      </c>
      <c r="AK31" s="112" t="str">
        <f t="shared" si="0"/>
        <v>30 mm</v>
      </c>
      <c r="AL31" s="112" t="str">
        <f t="shared" si="0"/>
        <v>34 mm</v>
      </c>
      <c r="AM31" s="112"/>
      <c r="AN31" s="112"/>
      <c r="AO31" s="112"/>
      <c r="AP31" s="112"/>
      <c r="AQ31" s="112"/>
      <c r="AR31" s="119" t="str">
        <f>AR$27</f>
        <v>kalfplaatsing 21 mm</v>
      </c>
      <c r="AS31" s="112"/>
      <c r="AT31" s="114"/>
      <c r="AU31" s="31">
        <v>5</v>
      </c>
      <c r="AV31" s="31"/>
      <c r="AW31" s="31" t="str">
        <f ca="1">IF(OR(AND(V28&gt;1,V28&lt;16),AND(V28&gt;20,V28&lt;29)),OFFSET(AV27,4,V28,),"")</f>
        <v/>
      </c>
      <c r="AX31" s="112" t="s">
        <v>9</v>
      </c>
      <c r="AY31" s="112" t="s">
        <v>9</v>
      </c>
      <c r="AZ31" s="112" t="s">
        <v>9</v>
      </c>
      <c r="BA31" s="112" t="s">
        <v>9</v>
      </c>
      <c r="BB31" s="112" t="s">
        <v>9</v>
      </c>
      <c r="BC31" s="112" t="s">
        <v>9</v>
      </c>
      <c r="BD31" s="112" t="s">
        <v>9</v>
      </c>
      <c r="BE31" s="112" t="s">
        <v>9</v>
      </c>
      <c r="BF31" s="112" t="s">
        <v>9</v>
      </c>
      <c r="BG31" s="112" t="s">
        <v>9</v>
      </c>
      <c r="BH31" s="112" t="s">
        <v>9</v>
      </c>
      <c r="BI31" s="112" t="s">
        <v>9</v>
      </c>
      <c r="BJ31" s="112"/>
      <c r="BK31" s="112" t="s">
        <v>9</v>
      </c>
      <c r="BL31" s="112"/>
      <c r="BM31" s="112"/>
      <c r="BN31" s="112"/>
      <c r="BO31" s="112"/>
      <c r="BP31" s="112"/>
      <c r="BQ31" s="112" t="s">
        <v>9</v>
      </c>
      <c r="BR31" s="112" t="s">
        <v>9</v>
      </c>
      <c r="BS31" s="112" t="s">
        <v>9</v>
      </c>
      <c r="BT31" s="112" t="s">
        <v>9</v>
      </c>
      <c r="BU31" s="112" t="s">
        <v>9</v>
      </c>
      <c r="BV31" s="112" t="s">
        <v>9</v>
      </c>
      <c r="BW31" s="112" t="s">
        <v>9</v>
      </c>
      <c r="BX31" s="112" t="s">
        <v>9</v>
      </c>
      <c r="XFB31" s="156"/>
    </row>
    <row r="32" spans="2:76 16382:16382" s="33" customFormat="1" ht="15" customHeight="1" x14ac:dyDescent="0.25">
      <c r="B32" s="1"/>
      <c r="C32" s="166"/>
      <c r="D32" s="167"/>
      <c r="E32" s="167"/>
      <c r="F32" s="167"/>
      <c r="G32" s="167"/>
      <c r="H32" s="173"/>
      <c r="I32" s="173"/>
      <c r="J32" s="173"/>
      <c r="K32" s="173"/>
      <c r="L32" s="173"/>
      <c r="M32" s="181"/>
      <c r="N32" s="181"/>
      <c r="O32" s="179"/>
      <c r="P32" s="179"/>
      <c r="Q32" s="179"/>
      <c r="R32" s="180"/>
      <c r="S32" s="1"/>
      <c r="T32" s="1"/>
      <c r="U32" s="9"/>
      <c r="V32" s="78">
        <v>2</v>
      </c>
      <c r="W32" s="145" t="s">
        <v>48</v>
      </c>
      <c r="X32" s="70"/>
      <c r="Y32" s="75"/>
      <c r="Z32" s="140" t="str">
        <f ca="1">IF(OR(AND(V28&gt;1,V28&lt;16),AND(V28&gt;20,V28&lt;29)),OFFSET(AV27,2,V28,),"")</f>
        <v/>
      </c>
      <c r="AA32" s="75"/>
      <c r="AB32" s="75"/>
      <c r="AC32" s="75"/>
      <c r="AD32" s="75"/>
      <c r="AE32" s="77"/>
      <c r="AF32" s="79"/>
      <c r="AG32" s="8"/>
      <c r="AH32" s="125" t="s">
        <v>42</v>
      </c>
      <c r="AI32" s="108"/>
      <c r="AJ32" s="112" t="str">
        <f t="shared" si="0"/>
        <v>26 mm</v>
      </c>
      <c r="AK32" s="112" t="str">
        <f t="shared" si="0"/>
        <v>30 mm</v>
      </c>
      <c r="AL32" s="112" t="str">
        <f t="shared" si="0"/>
        <v>34 mm</v>
      </c>
      <c r="AM32" s="115"/>
      <c r="AN32" s="115"/>
      <c r="AO32" s="115"/>
      <c r="AP32" s="115"/>
      <c r="AQ32" s="115"/>
      <c r="AR32" s="119" t="str">
        <f>AR$27</f>
        <v>kalfplaatsing 21 mm</v>
      </c>
      <c r="AS32" s="119" t="str">
        <f t="shared" ref="AR32:AS41" si="1">AS$27</f>
        <v>kalfplaatsing 24 mm</v>
      </c>
      <c r="AT32" s="116"/>
      <c r="AU32" s="131">
        <v>6</v>
      </c>
      <c r="AV32" s="131"/>
      <c r="AW32" s="131" t="str">
        <f ca="1">IF(OR(AND(V28&gt;1,V28&lt;16),AND(V28&gt;20,V28&lt;29)),OFFSET(AV27,5,V28,),"")</f>
        <v/>
      </c>
      <c r="AX32" s="112" t="s">
        <v>33</v>
      </c>
      <c r="AY32" s="112" t="s">
        <v>33</v>
      </c>
      <c r="AZ32" s="112" t="s">
        <v>33</v>
      </c>
      <c r="BA32" s="136" t="str">
        <f>""</f>
        <v/>
      </c>
      <c r="BB32" s="136" t="s">
        <v>33</v>
      </c>
      <c r="BC32" s="136" t="s">
        <v>33</v>
      </c>
      <c r="BD32" s="136" t="s">
        <v>33</v>
      </c>
      <c r="BE32" s="136" t="s">
        <v>33</v>
      </c>
      <c r="BF32" s="136" t="s">
        <v>33</v>
      </c>
      <c r="BG32" s="136" t="s">
        <v>33</v>
      </c>
      <c r="BH32" s="136" t="s">
        <v>33</v>
      </c>
      <c r="BI32" s="136" t="s">
        <v>33</v>
      </c>
      <c r="BJ32" s="112"/>
      <c r="BK32" s="112" t="s">
        <v>33</v>
      </c>
      <c r="BL32" s="112"/>
      <c r="BM32" s="112"/>
      <c r="BN32" s="112"/>
      <c r="BO32" s="112"/>
      <c r="BP32" s="112"/>
      <c r="BQ32" s="112" t="s">
        <v>33</v>
      </c>
      <c r="BR32" s="112" t="s">
        <v>33</v>
      </c>
      <c r="BS32" s="112" t="s">
        <v>33</v>
      </c>
      <c r="BT32" s="112" t="s">
        <v>33</v>
      </c>
      <c r="BU32" s="112" t="s">
        <v>33</v>
      </c>
      <c r="BV32" s="112" t="s">
        <v>33</v>
      </c>
      <c r="BW32" s="112" t="s">
        <v>33</v>
      </c>
      <c r="BX32" s="112" t="s">
        <v>33</v>
      </c>
      <c r="XFB32" s="156"/>
    </row>
    <row r="33" spans="2:76 16382:16382" s="33" customFormat="1" ht="15" customHeight="1" x14ac:dyDescent="0.25">
      <c r="B33" s="1"/>
      <c r="C33" s="166"/>
      <c r="D33" s="167"/>
      <c r="E33" s="167"/>
      <c r="F33" s="167"/>
      <c r="G33" s="167"/>
      <c r="H33" s="173"/>
      <c r="I33" s="173"/>
      <c r="J33" s="173"/>
      <c r="K33" s="173"/>
      <c r="L33" s="173"/>
      <c r="M33" s="181"/>
      <c r="N33" s="181"/>
      <c r="O33" s="179"/>
      <c r="P33" s="179"/>
      <c r="Q33" s="179"/>
      <c r="R33" s="180"/>
      <c r="S33" s="1"/>
      <c r="T33" s="1"/>
      <c r="U33" s="9"/>
      <c r="V33" s="78">
        <v>3</v>
      </c>
      <c r="W33" s="145" t="s">
        <v>41</v>
      </c>
      <c r="X33" s="70"/>
      <c r="Y33" s="80"/>
      <c r="Z33" s="140" t="str">
        <f ca="1">IF(OR(AND(V28&gt;1,V28&lt;16),AND(V28&gt;20,V28&lt;29)),OFFSET(AV27,3,V28,),"")</f>
        <v/>
      </c>
      <c r="AA33" s="80"/>
      <c r="AB33" s="80"/>
      <c r="AC33" s="80"/>
      <c r="AD33" s="80"/>
      <c r="AE33" s="81"/>
      <c r="AF33" s="82"/>
      <c r="AG33" s="7"/>
      <c r="AH33" s="125" t="s">
        <v>43</v>
      </c>
      <c r="AI33" s="117"/>
      <c r="AJ33" s="112" t="str">
        <f t="shared" si="0"/>
        <v>26 mm</v>
      </c>
      <c r="AK33" s="112" t="str">
        <f t="shared" si="0"/>
        <v>30 mm</v>
      </c>
      <c r="AL33" s="112" t="str">
        <f t="shared" si="0"/>
        <v>34 mm</v>
      </c>
      <c r="AM33" s="115"/>
      <c r="AN33" s="115"/>
      <c r="AO33" s="115"/>
      <c r="AP33" s="115"/>
      <c r="AQ33" s="115"/>
      <c r="AR33" s="119" t="str">
        <f t="shared" si="1"/>
        <v>kalfplaatsing 21 mm</v>
      </c>
      <c r="AS33" s="119" t="str">
        <f t="shared" si="1"/>
        <v>kalfplaatsing 24 mm</v>
      </c>
      <c r="AT33" s="116"/>
      <c r="AU33" s="131">
        <v>7</v>
      </c>
      <c r="AV33" s="131"/>
      <c r="AW33" s="131" t="str">
        <f ca="1">IF(OR(AND(V28&gt;1,V28&lt;16),AND(V28&gt;20,V28&lt;29)),OFFSET(AV27,6,V28,),"")</f>
        <v/>
      </c>
      <c r="AX33" s="136" t="str">
        <f>""</f>
        <v/>
      </c>
      <c r="AY33" s="151" t="s">
        <v>57</v>
      </c>
      <c r="AZ33" s="151" t="s">
        <v>57</v>
      </c>
      <c r="BA33" s="136" t="str">
        <f>""</f>
        <v/>
      </c>
      <c r="BB33" s="136" t="str">
        <f>""</f>
        <v/>
      </c>
      <c r="BC33" s="115" t="str">
        <f>""</f>
        <v/>
      </c>
      <c r="BD33" s="115" t="str">
        <f>""</f>
        <v/>
      </c>
      <c r="BE33" s="112" t="str">
        <f>""</f>
        <v/>
      </c>
      <c r="BF33" s="112" t="str">
        <f>""</f>
        <v/>
      </c>
      <c r="BG33" s="112" t="str">
        <f>""</f>
        <v/>
      </c>
      <c r="BH33" s="112" t="s">
        <v>57</v>
      </c>
      <c r="BI33" s="112" t="s">
        <v>57</v>
      </c>
      <c r="BJ33" s="112"/>
      <c r="BK33" s="112" t="str">
        <f>""</f>
        <v/>
      </c>
      <c r="BL33" s="112"/>
      <c r="BM33" s="112"/>
      <c r="BN33" s="112"/>
      <c r="BO33" s="112"/>
      <c r="BP33" s="112"/>
      <c r="BQ33" s="112" t="str">
        <f>""</f>
        <v/>
      </c>
      <c r="BR33" s="115" t="str">
        <f>""</f>
        <v/>
      </c>
      <c r="BS33" s="112" t="str">
        <f>""</f>
        <v/>
      </c>
      <c r="BT33" s="112" t="str">
        <f>""</f>
        <v/>
      </c>
      <c r="BU33" s="112" t="str">
        <f>""</f>
        <v/>
      </c>
      <c r="BV33" s="115" t="str">
        <f>""</f>
        <v/>
      </c>
      <c r="BW33" s="112" t="str">
        <f>""</f>
        <v/>
      </c>
      <c r="BX33" s="115" t="str">
        <f>""</f>
        <v/>
      </c>
      <c r="XFB33" s="152"/>
    </row>
    <row r="34" spans="2:76 16382:16382" ht="15" customHeight="1" thickBot="1" x14ac:dyDescent="0.3">
      <c r="B34"/>
      <c r="C34" s="166"/>
      <c r="D34" s="167"/>
      <c r="E34" s="167"/>
      <c r="F34" s="167"/>
      <c r="G34" s="167"/>
      <c r="H34" s="173"/>
      <c r="I34" s="173"/>
      <c r="J34" s="173"/>
      <c r="K34" s="173"/>
      <c r="L34" s="173"/>
      <c r="M34" s="181"/>
      <c r="N34" s="181"/>
      <c r="O34" s="179"/>
      <c r="P34" s="179"/>
      <c r="Q34" s="179"/>
      <c r="R34" s="180"/>
      <c r="S34"/>
      <c r="T34"/>
      <c r="U34" s="9"/>
      <c r="V34" s="78">
        <v>4</v>
      </c>
      <c r="W34" s="145" t="s">
        <v>37</v>
      </c>
      <c r="X34" s="70"/>
      <c r="Y34" s="80"/>
      <c r="Z34" s="140" t="str">
        <f ca="1">IF(OR(AND(V28&gt;1,V28&lt;16),AND(V28&gt;20,V28&lt;29)),OFFSET(AV27,4,V28,),"")</f>
        <v/>
      </c>
      <c r="AA34" s="80"/>
      <c r="AB34" s="80"/>
      <c r="AC34" s="80"/>
      <c r="AD34" s="80"/>
      <c r="AE34" s="81"/>
      <c r="AF34" s="82"/>
      <c r="AG34" s="7"/>
      <c r="AH34" s="125" t="s">
        <v>63</v>
      </c>
      <c r="AI34" s="118"/>
      <c r="AJ34" s="112" t="str">
        <f t="shared" si="0"/>
        <v>26 mm</v>
      </c>
      <c r="AK34" s="112" t="str">
        <f t="shared" si="0"/>
        <v>30 mm</v>
      </c>
      <c r="AL34" s="112" t="str">
        <f t="shared" si="0"/>
        <v>34 mm</v>
      </c>
      <c r="AM34" s="119"/>
      <c r="AN34" s="119"/>
      <c r="AO34" s="119"/>
      <c r="AP34" s="119"/>
      <c r="AQ34" s="119"/>
      <c r="AR34" s="119" t="str">
        <f t="shared" si="1"/>
        <v>kalfplaatsing 21 mm</v>
      </c>
      <c r="AS34" s="119" t="str">
        <f t="shared" si="1"/>
        <v>kalfplaatsing 24 mm</v>
      </c>
      <c r="AT34" s="113"/>
      <c r="AU34" s="110">
        <v>8</v>
      </c>
      <c r="AW34" s="110" t="str">
        <f ca="1">IF(OR(AND(V28&gt;1,V28&lt;16),AND(V28&gt;20,V28&lt;29)),OFFSET(AV27,7,V28,),"")</f>
        <v/>
      </c>
      <c r="AX34" s="112" t="str">
        <f>""</f>
        <v/>
      </c>
      <c r="AY34" s="136" t="str">
        <f>""</f>
        <v/>
      </c>
      <c r="AZ34" s="112" t="str">
        <f>""</f>
        <v/>
      </c>
      <c r="BA34" s="136" t="str">
        <f>""</f>
        <v/>
      </c>
      <c r="BB34" s="136" t="str">
        <f>""</f>
        <v/>
      </c>
      <c r="BC34" s="119" t="str">
        <f>""</f>
        <v/>
      </c>
      <c r="BD34" s="119" t="str">
        <f>""</f>
        <v/>
      </c>
      <c r="BE34" s="112" t="str">
        <f>""</f>
        <v/>
      </c>
      <c r="BF34" s="112" t="str">
        <f>""</f>
        <v/>
      </c>
      <c r="BG34" s="112" t="str">
        <f>""</f>
        <v/>
      </c>
      <c r="BH34" s="112" t="s">
        <v>58</v>
      </c>
      <c r="BI34" s="112" t="s">
        <v>58</v>
      </c>
      <c r="BJ34" s="112"/>
      <c r="BK34" s="112" t="str">
        <f>""</f>
        <v/>
      </c>
      <c r="BL34" s="112"/>
      <c r="BM34" s="112"/>
      <c r="BN34" s="112"/>
      <c r="BO34" s="112"/>
      <c r="BP34" s="112"/>
      <c r="BQ34" s="112" t="str">
        <f>""</f>
        <v/>
      </c>
      <c r="BR34" s="119" t="str">
        <f>""</f>
        <v/>
      </c>
      <c r="BS34" s="112" t="str">
        <f>""</f>
        <v/>
      </c>
      <c r="BT34" s="112" t="str">
        <f>""</f>
        <v/>
      </c>
      <c r="BU34" s="112" t="str">
        <f>""</f>
        <v/>
      </c>
      <c r="BV34" s="119" t="str">
        <f>""</f>
        <v/>
      </c>
      <c r="BW34" s="112" t="str">
        <f>""</f>
        <v/>
      </c>
      <c r="BX34" s="119" t="str">
        <f>""</f>
        <v/>
      </c>
      <c r="XFB34" s="152"/>
    </row>
    <row r="35" spans="2:76 16382:16382" ht="15" customHeight="1" x14ac:dyDescent="0.25">
      <c r="B35"/>
      <c r="C35" s="166"/>
      <c r="D35" s="167"/>
      <c r="E35" s="167"/>
      <c r="F35" s="167"/>
      <c r="G35" s="167"/>
      <c r="H35" s="173"/>
      <c r="I35" s="173"/>
      <c r="J35" s="173"/>
      <c r="K35" s="173"/>
      <c r="L35" s="173"/>
      <c r="M35" s="181"/>
      <c r="N35" s="181"/>
      <c r="O35" s="179"/>
      <c r="P35" s="179"/>
      <c r="Q35" s="179"/>
      <c r="R35" s="180"/>
      <c r="S35"/>
      <c r="T35"/>
      <c r="U35" s="9"/>
      <c r="V35" s="78">
        <v>5</v>
      </c>
      <c r="W35" s="145" t="s">
        <v>32</v>
      </c>
      <c r="X35" s="70"/>
      <c r="Y35" s="80"/>
      <c r="Z35" s="140" t="str">
        <f ca="1">IF(OR(AND(V28&gt;1,V28&lt;16),AND(V28&gt;20,V28&lt;29)),OFFSET(AV27,5,V28,),"")</f>
        <v/>
      </c>
      <c r="AA35" s="80"/>
      <c r="AB35" s="80"/>
      <c r="AC35" s="80"/>
      <c r="AD35" s="80"/>
      <c r="AE35" s="83">
        <v>2</v>
      </c>
      <c r="AF35" s="84"/>
      <c r="AG35" s="7"/>
      <c r="AH35" s="125" t="s">
        <v>34</v>
      </c>
      <c r="AI35" s="118"/>
      <c r="AJ35" s="112" t="str">
        <f t="shared" si="0"/>
        <v>26 mm</v>
      </c>
      <c r="AK35" s="112" t="str">
        <f t="shared" si="0"/>
        <v>30 mm</v>
      </c>
      <c r="AL35" s="112" t="str">
        <f t="shared" si="0"/>
        <v>34 mm</v>
      </c>
      <c r="AM35" s="119"/>
      <c r="AN35" s="119"/>
      <c r="AO35" s="119"/>
      <c r="AP35" s="119"/>
      <c r="AQ35" s="119"/>
      <c r="AR35" s="119" t="str">
        <f t="shared" si="1"/>
        <v>kalfplaatsing 21 mm</v>
      </c>
      <c r="AS35" s="119" t="str">
        <f t="shared" si="1"/>
        <v>kalfplaatsing 24 mm</v>
      </c>
      <c r="AT35" s="113"/>
      <c r="AU35" s="110">
        <v>9</v>
      </c>
      <c r="AW35" s="110" t="str">
        <f ca="1">IF(OR(AND(V28&gt;1,V28&lt;16),AND(V28&gt;20,V28&lt;29)),OFFSET(AV27,8,V28,),"")</f>
        <v/>
      </c>
      <c r="AX35" s="112" t="str">
        <f>""</f>
        <v/>
      </c>
      <c r="AY35" s="136" t="str">
        <f>""</f>
        <v/>
      </c>
      <c r="AZ35" s="112" t="str">
        <f>""</f>
        <v/>
      </c>
      <c r="BA35" s="136" t="str">
        <f>""</f>
        <v/>
      </c>
      <c r="BB35" s="136" t="str">
        <f>""</f>
        <v/>
      </c>
      <c r="BC35" s="119" t="str">
        <f>""</f>
        <v/>
      </c>
      <c r="BD35" s="119" t="str">
        <f>""</f>
        <v/>
      </c>
      <c r="BE35" s="112" t="str">
        <f>""</f>
        <v/>
      </c>
      <c r="BF35" s="112" t="str">
        <f>""</f>
        <v/>
      </c>
      <c r="BG35" s="112" t="str">
        <f>""</f>
        <v/>
      </c>
      <c r="BH35" s="112" t="s">
        <v>59</v>
      </c>
      <c r="BI35" s="112" t="s">
        <v>59</v>
      </c>
      <c r="BJ35" s="112"/>
      <c r="BK35" s="112" t="str">
        <f>""</f>
        <v/>
      </c>
      <c r="BL35" s="112"/>
      <c r="BM35" s="112"/>
      <c r="BN35" s="112"/>
      <c r="BO35" s="112"/>
      <c r="BP35" s="112"/>
      <c r="BQ35" s="112" t="str">
        <f>""</f>
        <v/>
      </c>
      <c r="BR35" s="119" t="str">
        <f>""</f>
        <v/>
      </c>
      <c r="BS35" s="112" t="str">
        <f>""</f>
        <v/>
      </c>
      <c r="BT35" s="112" t="str">
        <f>""</f>
        <v/>
      </c>
      <c r="BU35" s="112" t="str">
        <f>""</f>
        <v/>
      </c>
      <c r="BV35" s="119" t="str">
        <f>""</f>
        <v/>
      </c>
      <c r="BW35" s="112" t="str">
        <f>""</f>
        <v/>
      </c>
      <c r="BX35" s="119" t="str">
        <f>""</f>
        <v/>
      </c>
      <c r="XFB35" s="152"/>
    </row>
    <row r="36" spans="2:76 16382:16382" ht="15" customHeight="1" thickBot="1" x14ac:dyDescent="0.3">
      <c r="B36"/>
      <c r="C36" s="166"/>
      <c r="D36" s="167"/>
      <c r="E36" s="167"/>
      <c r="F36" s="167"/>
      <c r="G36" s="167"/>
      <c r="H36" s="173"/>
      <c r="I36" s="173"/>
      <c r="J36" s="173"/>
      <c r="K36" s="173"/>
      <c r="L36" s="173"/>
      <c r="M36" s="181"/>
      <c r="N36" s="181"/>
      <c r="O36" s="179"/>
      <c r="P36" s="179"/>
      <c r="Q36" s="179"/>
      <c r="R36" s="180"/>
      <c r="S36"/>
      <c r="T36"/>
      <c r="U36" s="9"/>
      <c r="V36" s="78">
        <v>6</v>
      </c>
      <c r="W36" s="145" t="s">
        <v>42</v>
      </c>
      <c r="X36" s="70"/>
      <c r="Y36" s="80"/>
      <c r="Z36" s="140" t="str">
        <f ca="1">IF(OR(AND(V28&gt;1,V28&lt;16),AND(V28&gt;20,V28&lt;29)),OFFSET(AV27,6,V28,),"")</f>
        <v/>
      </c>
      <c r="AA36" s="80"/>
      <c r="AB36" s="80"/>
      <c r="AC36" s="80"/>
      <c r="AD36" s="80"/>
      <c r="AE36" s="85"/>
      <c r="AF36" s="86"/>
      <c r="AG36" s="7"/>
      <c r="AH36" s="125" t="s">
        <v>35</v>
      </c>
      <c r="AI36" s="118"/>
      <c r="AJ36" s="112" t="str">
        <f t="shared" si="0"/>
        <v>26 mm</v>
      </c>
      <c r="AK36" s="112" t="str">
        <f t="shared" si="0"/>
        <v>30 mm</v>
      </c>
      <c r="AL36" s="112" t="str">
        <f t="shared" si="0"/>
        <v>34 mm</v>
      </c>
      <c r="AM36" s="119"/>
      <c r="AN36" s="119"/>
      <c r="AO36" s="119"/>
      <c r="AP36" s="119"/>
      <c r="AQ36" s="119"/>
      <c r="AR36" s="119" t="str">
        <f t="shared" si="1"/>
        <v>kalfplaatsing 21 mm</v>
      </c>
      <c r="AS36" s="119" t="str">
        <f t="shared" si="1"/>
        <v>kalfplaatsing 24 mm</v>
      </c>
      <c r="AT36" s="113"/>
      <c r="AU36" s="110">
        <v>10</v>
      </c>
      <c r="AW36" s="110" t="str">
        <f ca="1">IF(OR(AND(V28&gt;1,V28&lt;16),AND(V28&gt;20,V28&lt;29)),OFFSET(AV27,9,V28,),"")</f>
        <v/>
      </c>
      <c r="AX36" s="112" t="str">
        <f>""</f>
        <v/>
      </c>
      <c r="AY36" s="136" t="str">
        <f>""</f>
        <v/>
      </c>
      <c r="AZ36" s="112" t="str">
        <f>""</f>
        <v/>
      </c>
      <c r="BA36" s="136" t="str">
        <f>""</f>
        <v/>
      </c>
      <c r="BB36" s="136" t="str">
        <f>""</f>
        <v/>
      </c>
      <c r="BC36" s="119" t="str">
        <f>""</f>
        <v/>
      </c>
      <c r="BD36" s="119" t="str">
        <f>""</f>
        <v/>
      </c>
      <c r="BE36" s="112" t="str">
        <f>""</f>
        <v/>
      </c>
      <c r="BF36" s="112" t="str">
        <f>""</f>
        <v/>
      </c>
      <c r="BG36" s="112" t="str">
        <f>""</f>
        <v/>
      </c>
      <c r="BH36" s="112" t="s">
        <v>60</v>
      </c>
      <c r="BI36" s="112" t="s">
        <v>60</v>
      </c>
      <c r="BJ36" s="112"/>
      <c r="BK36" s="112" t="str">
        <f>""</f>
        <v/>
      </c>
      <c r="BL36" s="112"/>
      <c r="BM36" s="112"/>
      <c r="BN36" s="112"/>
      <c r="BO36" s="112"/>
      <c r="BP36" s="112"/>
      <c r="BQ36" s="112" t="str">
        <f>""</f>
        <v/>
      </c>
      <c r="BR36" s="119" t="str">
        <f>""</f>
        <v/>
      </c>
      <c r="BS36" s="112" t="str">
        <f>""</f>
        <v/>
      </c>
      <c r="BT36" s="112" t="str">
        <f>""</f>
        <v/>
      </c>
      <c r="BU36" s="112" t="str">
        <f>""</f>
        <v/>
      </c>
      <c r="BV36" s="119" t="str">
        <f>""</f>
        <v/>
      </c>
      <c r="BW36" s="112" t="str">
        <f>""</f>
        <v/>
      </c>
      <c r="BX36" s="119" t="str">
        <f>""</f>
        <v/>
      </c>
      <c r="XFB36" s="152"/>
    </row>
    <row r="37" spans="2:76 16382:16382" ht="15" customHeight="1" thickBot="1" x14ac:dyDescent="0.3">
      <c r="B37"/>
      <c r="C37" s="166"/>
      <c r="D37" s="167"/>
      <c r="E37" s="167"/>
      <c r="F37" s="167"/>
      <c r="G37" s="167"/>
      <c r="H37" s="173"/>
      <c r="I37" s="173"/>
      <c r="J37" s="173"/>
      <c r="K37" s="173"/>
      <c r="L37" s="173"/>
      <c r="M37" s="181"/>
      <c r="N37" s="181"/>
      <c r="O37" s="179"/>
      <c r="P37" s="179"/>
      <c r="Q37" s="179"/>
      <c r="R37" s="180"/>
      <c r="S37"/>
      <c r="T37"/>
      <c r="U37" s="9"/>
      <c r="V37" s="78">
        <v>7</v>
      </c>
      <c r="W37" s="145" t="s">
        <v>43</v>
      </c>
      <c r="X37" s="70"/>
      <c r="Y37" s="80"/>
      <c r="Z37" s="140" t="str">
        <f ca="1">IF(OR(AND(V28&gt;1,V28&lt;16),AND(V28&gt;20,V28&lt;29)),OFFSET(AV27,7,V28,),"")</f>
        <v/>
      </c>
      <c r="AA37" s="80"/>
      <c r="AB37" s="80"/>
      <c r="AC37" s="80"/>
      <c r="AD37" s="80"/>
      <c r="AE37" s="195" t="s">
        <v>30</v>
      </c>
      <c r="AF37" s="196"/>
      <c r="AG37" s="7"/>
      <c r="AH37" s="125" t="s">
        <v>62</v>
      </c>
      <c r="AI37" s="118"/>
      <c r="AJ37" s="112" t="str">
        <f t="shared" si="0"/>
        <v>26 mm</v>
      </c>
      <c r="AK37" s="112" t="str">
        <f t="shared" si="0"/>
        <v>30 mm</v>
      </c>
      <c r="AL37" s="112" t="str">
        <f t="shared" si="0"/>
        <v>34 mm</v>
      </c>
      <c r="AM37" s="119"/>
      <c r="AN37" s="119"/>
      <c r="AO37" s="119"/>
      <c r="AP37" s="119"/>
      <c r="AQ37" s="119"/>
      <c r="AR37" s="119" t="str">
        <f t="shared" si="1"/>
        <v>kalfplaatsing 21 mm</v>
      </c>
      <c r="AS37" s="119" t="str">
        <f t="shared" si="1"/>
        <v>kalfplaatsing 24 mm</v>
      </c>
      <c r="AT37" s="113"/>
      <c r="AU37" s="110">
        <v>11</v>
      </c>
      <c r="AW37" s="110" t="str">
        <f ca="1">IF(OR(AND(V28&gt;1,V28&lt;16),AND(V28&gt;20,V28&lt;29)),OFFSET(AV27,10,V28,),"")</f>
        <v/>
      </c>
      <c r="AX37" s="112" t="str">
        <f>""</f>
        <v/>
      </c>
      <c r="AY37" s="136" t="s">
        <v>54</v>
      </c>
      <c r="AZ37" s="112" t="s">
        <v>54</v>
      </c>
      <c r="BA37" s="136" t="s">
        <v>54</v>
      </c>
      <c r="BB37" s="136" t="s">
        <v>54</v>
      </c>
      <c r="BC37" s="119" t="s">
        <v>54</v>
      </c>
      <c r="BD37" s="119" t="s">
        <v>54</v>
      </c>
      <c r="BE37" s="112" t="s">
        <v>54</v>
      </c>
      <c r="BF37" s="112" t="s">
        <v>54</v>
      </c>
      <c r="BG37" s="112" t="s">
        <v>54</v>
      </c>
      <c r="BH37" s="112" t="s">
        <v>54</v>
      </c>
      <c r="BI37" s="112" t="s">
        <v>54</v>
      </c>
      <c r="BJ37" s="112"/>
      <c r="BK37" s="112" t="str">
        <f>""</f>
        <v/>
      </c>
      <c r="BL37" s="112"/>
      <c r="BM37" s="112"/>
      <c r="BN37" s="112"/>
      <c r="BO37" s="112"/>
      <c r="BP37" s="112"/>
      <c r="BQ37" s="112" t="s">
        <v>54</v>
      </c>
      <c r="BR37" s="112" t="s">
        <v>54</v>
      </c>
      <c r="BS37" s="112" t="s">
        <v>54</v>
      </c>
      <c r="BT37" s="112" t="s">
        <v>54</v>
      </c>
      <c r="BU37" s="112" t="s">
        <v>54</v>
      </c>
      <c r="BV37" s="112" t="s">
        <v>54</v>
      </c>
      <c r="BW37" s="112" t="s">
        <v>54</v>
      </c>
      <c r="BX37" s="112" t="s">
        <v>54</v>
      </c>
      <c r="XFB37" s="152"/>
    </row>
    <row r="38" spans="2:76 16382:16382" ht="15" customHeight="1" x14ac:dyDescent="0.25">
      <c r="B38"/>
      <c r="C38" s="166"/>
      <c r="D38" s="167"/>
      <c r="E38" s="167"/>
      <c r="F38" s="167"/>
      <c r="G38" s="167"/>
      <c r="H38" s="173"/>
      <c r="I38" s="173"/>
      <c r="J38" s="173"/>
      <c r="K38" s="173"/>
      <c r="L38" s="173"/>
      <c r="M38" s="181"/>
      <c r="N38" s="181"/>
      <c r="O38" s="179"/>
      <c r="P38" s="179"/>
      <c r="Q38" s="179"/>
      <c r="R38" s="180"/>
      <c r="S38"/>
      <c r="T38"/>
      <c r="U38" s="9"/>
      <c r="V38" s="78">
        <v>8</v>
      </c>
      <c r="W38" s="145" t="s">
        <v>63</v>
      </c>
      <c r="X38" s="70"/>
      <c r="Y38" s="80"/>
      <c r="Z38" s="140" t="str">
        <f ca="1">IF(OR(AND(V28&gt;1,V28&lt;16),AND(V28&gt;20,V28&lt;29)),OFFSET(AV27,8,V28,),"")</f>
        <v/>
      </c>
      <c r="AA38" s="80"/>
      <c r="AB38" s="80"/>
      <c r="AC38" s="80"/>
      <c r="AD38" s="80"/>
      <c r="AE38" s="87">
        <v>1</v>
      </c>
      <c r="AF38" s="88" t="str">
        <f>IF(AND(V28&gt;18,V28&lt;21),"Kies uitvoering","")</f>
        <v/>
      </c>
      <c r="AG38" s="7"/>
      <c r="AH38" s="125" t="s">
        <v>44</v>
      </c>
      <c r="AI38" s="118"/>
      <c r="AJ38" s="112" t="str">
        <f t="shared" si="0"/>
        <v>26 mm</v>
      </c>
      <c r="AK38" s="112" t="str">
        <f t="shared" si="0"/>
        <v>30 mm</v>
      </c>
      <c r="AL38" s="112" t="str">
        <f t="shared" si="0"/>
        <v>34 mm</v>
      </c>
      <c r="AM38" s="119" t="str">
        <f t="shared" ref="AM38:AQ39" si="2">AM$27</f>
        <v>38 mm</v>
      </c>
      <c r="AN38" s="119" t="str">
        <f t="shared" si="2"/>
        <v>42 mm</v>
      </c>
      <c r="AO38" s="119" t="str">
        <f t="shared" si="2"/>
        <v>46 mm</v>
      </c>
      <c r="AP38" s="119" t="str">
        <f t="shared" si="2"/>
        <v>50 mm</v>
      </c>
      <c r="AQ38" s="119" t="str">
        <f t="shared" si="2"/>
        <v>54 mm</v>
      </c>
      <c r="AR38" s="119" t="str">
        <f t="shared" si="1"/>
        <v>kalfplaatsing 21 mm</v>
      </c>
      <c r="AS38" s="119" t="str">
        <f t="shared" si="1"/>
        <v>kalfplaatsing 24 mm</v>
      </c>
      <c r="AT38" s="113"/>
      <c r="AU38" s="110">
        <v>12</v>
      </c>
      <c r="AW38" s="110" t="str">
        <f ca="1">IF(OR(AND(V28&gt;1,V28&lt;16),AND(V28&gt;20,V28&lt;29)),OFFSET(AV27,11,V28,),"")</f>
        <v/>
      </c>
      <c r="AX38" s="112" t="str">
        <f>""</f>
        <v/>
      </c>
      <c r="AY38" s="136" t="str">
        <f>""</f>
        <v/>
      </c>
      <c r="AZ38" s="112" t="str">
        <f>""</f>
        <v/>
      </c>
      <c r="BA38" s="136" t="str">
        <f>""</f>
        <v/>
      </c>
      <c r="BB38" s="136" t="s">
        <v>53</v>
      </c>
      <c r="BC38" s="119" t="s">
        <v>53</v>
      </c>
      <c r="BD38" s="112" t="s">
        <v>53</v>
      </c>
      <c r="BE38" s="112" t="s">
        <v>53</v>
      </c>
      <c r="BF38" s="112" t="s">
        <v>53</v>
      </c>
      <c r="BG38" s="112" t="s">
        <v>53</v>
      </c>
      <c r="BH38" s="112" t="s">
        <v>53</v>
      </c>
      <c r="BI38" s="112" t="s">
        <v>53</v>
      </c>
      <c r="BJ38" s="112"/>
      <c r="BK38" s="112" t="str">
        <f>""</f>
        <v/>
      </c>
      <c r="BL38" s="112"/>
      <c r="BM38" s="112"/>
      <c r="BN38" s="112"/>
      <c r="BO38" s="112"/>
      <c r="BP38" s="112"/>
      <c r="BQ38" s="112" t="s">
        <v>53</v>
      </c>
      <c r="BR38" s="112" t="s">
        <v>53</v>
      </c>
      <c r="BS38" s="112" t="s">
        <v>53</v>
      </c>
      <c r="BT38" s="112" t="s">
        <v>53</v>
      </c>
      <c r="BU38" s="112" t="s">
        <v>53</v>
      </c>
      <c r="BV38" s="112" t="s">
        <v>53</v>
      </c>
      <c r="BW38" s="112" t="s">
        <v>53</v>
      </c>
      <c r="BX38" s="112" t="s">
        <v>53</v>
      </c>
      <c r="XFB38" s="152"/>
    </row>
    <row r="39" spans="2:76 16382:16382" ht="15" customHeight="1" x14ac:dyDescent="0.25">
      <c r="B39"/>
      <c r="C39" s="166"/>
      <c r="D39" s="167"/>
      <c r="E39" s="167"/>
      <c r="F39" s="167"/>
      <c r="G39" s="167"/>
      <c r="H39" s="173"/>
      <c r="I39" s="173"/>
      <c r="J39" s="173"/>
      <c r="K39" s="173"/>
      <c r="L39" s="173"/>
      <c r="M39" s="181"/>
      <c r="N39" s="181"/>
      <c r="O39" s="179"/>
      <c r="P39" s="179"/>
      <c r="Q39" s="179"/>
      <c r="R39" s="180"/>
      <c r="S39"/>
      <c r="T39"/>
      <c r="U39" s="9"/>
      <c r="V39" s="78">
        <v>9</v>
      </c>
      <c r="W39" s="145" t="s">
        <v>34</v>
      </c>
      <c r="X39" s="70"/>
      <c r="Y39" s="80"/>
      <c r="Z39" s="140" t="str">
        <f ca="1">IF(OR(AND(V28&gt;1,V28&lt;16),AND(V28&gt;20,V28&lt;29)),OFFSET(AV27,9,V28,),"")</f>
        <v/>
      </c>
      <c r="AA39" s="80"/>
      <c r="AB39" s="80"/>
      <c r="AC39" s="80"/>
      <c r="AD39" s="80"/>
      <c r="AE39" s="90">
        <v>2</v>
      </c>
      <c r="AF39" s="91" t="str">
        <f>IF(AND(V28&gt;18,V28&lt;21),"Corto","")</f>
        <v/>
      </c>
      <c r="AG39" s="7"/>
      <c r="AH39" s="125" t="s">
        <v>36</v>
      </c>
      <c r="AI39" s="118"/>
      <c r="AJ39" s="112" t="str">
        <f t="shared" si="0"/>
        <v>26 mm</v>
      </c>
      <c r="AK39" s="112" t="str">
        <f t="shared" si="0"/>
        <v>30 mm</v>
      </c>
      <c r="AL39" s="112" t="str">
        <f t="shared" si="0"/>
        <v>34 mm</v>
      </c>
      <c r="AM39" s="119" t="str">
        <f t="shared" si="2"/>
        <v>38 mm</v>
      </c>
      <c r="AN39" s="119" t="str">
        <f t="shared" si="2"/>
        <v>42 mm</v>
      </c>
      <c r="AO39" s="119" t="str">
        <f t="shared" si="2"/>
        <v>46 mm</v>
      </c>
      <c r="AP39" s="119" t="str">
        <f t="shared" si="2"/>
        <v>50 mm</v>
      </c>
      <c r="AQ39" s="119" t="str">
        <f t="shared" si="2"/>
        <v>54 mm</v>
      </c>
      <c r="AR39" s="119" t="str">
        <f t="shared" si="1"/>
        <v>kalfplaatsing 21 mm</v>
      </c>
      <c r="AS39" s="119" t="str">
        <f t="shared" si="1"/>
        <v>kalfplaatsing 24 mm</v>
      </c>
      <c r="AT39" s="113"/>
      <c r="AU39" s="110">
        <v>13</v>
      </c>
      <c r="AW39" s="110" t="str">
        <f ca="1">IF(OR(AND(V28&gt;1,V28&lt;16),AND(V28&gt;20,V28&lt;29)),OFFSET(AV27,12,V28,),"")</f>
        <v/>
      </c>
      <c r="AX39" s="112" t="str">
        <f>""</f>
        <v/>
      </c>
      <c r="AY39" s="136" t="str">
        <f>""</f>
        <v/>
      </c>
      <c r="AZ39" s="112" t="str">
        <f>""</f>
        <v/>
      </c>
      <c r="BA39" s="136" t="str">
        <f>""</f>
        <v/>
      </c>
      <c r="BB39" s="136" t="str">
        <f>""</f>
        <v/>
      </c>
      <c r="BC39" s="112" t="str">
        <f>""</f>
        <v/>
      </c>
      <c r="BD39" s="112" t="str">
        <f>""</f>
        <v/>
      </c>
      <c r="BE39" s="112" t="str">
        <f>""</f>
        <v/>
      </c>
      <c r="BF39" s="112" t="str">
        <f>""</f>
        <v/>
      </c>
      <c r="BG39" s="112" t="str">
        <f>""</f>
        <v/>
      </c>
      <c r="BH39" s="112" t="str">
        <f>""</f>
        <v/>
      </c>
      <c r="BI39" s="119" t="str">
        <f>""</f>
        <v/>
      </c>
      <c r="BJ39" s="119"/>
      <c r="BK39" s="112" t="str">
        <f>""</f>
        <v/>
      </c>
      <c r="BL39" s="112"/>
      <c r="BM39" s="112"/>
      <c r="BN39" s="112"/>
      <c r="BO39" s="112"/>
      <c r="BP39" s="112"/>
      <c r="BQ39" s="112" t="s">
        <v>66</v>
      </c>
      <c r="BR39" s="112" t="s">
        <v>66</v>
      </c>
      <c r="BS39" s="112" t="s">
        <v>66</v>
      </c>
      <c r="BT39" s="112" t="s">
        <v>66</v>
      </c>
      <c r="BU39" s="112" t="s">
        <v>66</v>
      </c>
      <c r="BV39" s="112" t="s">
        <v>66</v>
      </c>
      <c r="BW39" s="112" t="s">
        <v>66</v>
      </c>
      <c r="BX39" s="112" t="s">
        <v>66</v>
      </c>
      <c r="XFB39" s="152"/>
    </row>
    <row r="40" spans="2:76 16382:16382" ht="15" customHeight="1" x14ac:dyDescent="0.25">
      <c r="B40"/>
      <c r="C40" s="166"/>
      <c r="D40" s="167"/>
      <c r="E40" s="167"/>
      <c r="F40" s="167"/>
      <c r="G40" s="167"/>
      <c r="H40" s="173"/>
      <c r="I40" s="173"/>
      <c r="J40" s="173"/>
      <c r="K40" s="173"/>
      <c r="L40" s="173"/>
      <c r="M40" s="181"/>
      <c r="N40" s="181"/>
      <c r="O40" s="179"/>
      <c r="P40" s="179"/>
      <c r="Q40" s="179"/>
      <c r="R40" s="180"/>
      <c r="S40"/>
      <c r="T40"/>
      <c r="U40" s="9"/>
      <c r="V40" s="78">
        <v>10</v>
      </c>
      <c r="W40" s="145" t="s">
        <v>35</v>
      </c>
      <c r="X40" s="70"/>
      <c r="Y40" s="80"/>
      <c r="Z40" s="140" t="str">
        <f ca="1">IF(OR(AND(V28&gt;1,V28&lt;16),AND(V28&gt;20,V28&lt;29)),OFFSET(AV27,10,V38,),"")</f>
        <v/>
      </c>
      <c r="AA40" s="80"/>
      <c r="AB40" s="80"/>
      <c r="AC40" s="80"/>
      <c r="AD40" s="80"/>
      <c r="AE40" s="92">
        <v>3</v>
      </c>
      <c r="AF40" s="93" t="str">
        <f>IF(AND(V28&gt;18,V28&lt;21),"Medio","")</f>
        <v/>
      </c>
      <c r="AG40" s="7"/>
      <c r="AH40" s="125"/>
      <c r="AI40" s="118"/>
      <c r="AJ40" s="112"/>
      <c r="AK40" s="112"/>
      <c r="AL40" s="112"/>
      <c r="AM40" s="119"/>
      <c r="AN40" s="119"/>
      <c r="AO40" s="119"/>
      <c r="AP40" s="119"/>
      <c r="AQ40" s="119"/>
      <c r="AR40" s="119"/>
      <c r="AS40" s="119"/>
      <c r="AT40" s="113"/>
      <c r="AU40" s="110"/>
      <c r="AX40" s="137" t="str">
        <f>""</f>
        <v/>
      </c>
      <c r="AY40" s="112" t="str">
        <f>""</f>
        <v/>
      </c>
      <c r="AZ40" s="112" t="str">
        <f>""</f>
        <v/>
      </c>
      <c r="BA40" s="112" t="str">
        <f>""</f>
        <v/>
      </c>
      <c r="BB40" s="112" t="str">
        <f>""</f>
        <v/>
      </c>
      <c r="BC40" s="119" t="str">
        <f>""</f>
        <v/>
      </c>
      <c r="BD40" s="119" t="str">
        <f>""</f>
        <v/>
      </c>
      <c r="BE40" s="119" t="str">
        <f>""</f>
        <v/>
      </c>
      <c r="BF40" s="119" t="str">
        <f>""</f>
        <v/>
      </c>
      <c r="BG40" s="119" t="str">
        <f>""</f>
        <v/>
      </c>
      <c r="BH40" s="112" t="str">
        <f>""</f>
        <v/>
      </c>
      <c r="BI40" s="119" t="str">
        <f>""</f>
        <v/>
      </c>
      <c r="BJ40" s="119"/>
      <c r="BK40" s="112" t="str">
        <f>""</f>
        <v/>
      </c>
      <c r="BL40" s="112"/>
      <c r="BM40" s="112"/>
      <c r="BN40" s="112"/>
      <c r="BO40" s="112"/>
      <c r="BP40" s="112"/>
      <c r="BQ40" s="119" t="str">
        <f>""</f>
        <v/>
      </c>
      <c r="BR40" s="119" t="str">
        <f>""</f>
        <v/>
      </c>
      <c r="BS40" s="119" t="str">
        <f>""</f>
        <v/>
      </c>
      <c r="BT40" s="112" t="str">
        <f>""</f>
        <v/>
      </c>
      <c r="BU40" s="119" t="str">
        <f>""</f>
        <v/>
      </c>
      <c r="BV40" s="119" t="str">
        <f>""</f>
        <v/>
      </c>
      <c r="BW40" s="112" t="str">
        <f>""</f>
        <v/>
      </c>
      <c r="BX40" s="119" t="str">
        <f>""</f>
        <v/>
      </c>
      <c r="XFB40" s="152"/>
    </row>
    <row r="41" spans="2:76 16382:16382" ht="15" customHeight="1" x14ac:dyDescent="0.25">
      <c r="B41"/>
      <c r="C41" s="166"/>
      <c r="D41" s="167"/>
      <c r="E41" s="167"/>
      <c r="F41" s="167"/>
      <c r="G41" s="167"/>
      <c r="H41" s="173"/>
      <c r="I41" s="173"/>
      <c r="J41" s="173"/>
      <c r="K41" s="173"/>
      <c r="L41" s="173"/>
      <c r="M41" s="181"/>
      <c r="N41" s="181"/>
      <c r="O41" s="179"/>
      <c r="P41" s="179"/>
      <c r="Q41" s="179"/>
      <c r="R41" s="180"/>
      <c r="S41"/>
      <c r="T41"/>
      <c r="U41" s="9"/>
      <c r="V41" s="78">
        <v>11</v>
      </c>
      <c r="W41" s="145" t="s">
        <v>62</v>
      </c>
      <c r="X41" s="70"/>
      <c r="Y41" s="80"/>
      <c r="Z41" s="140" t="str">
        <f ca="1">IF(OR(AND(V28&gt;1,V28&lt;16),AND(V28&gt;20,V28&lt;29)),OFFSET(AV27,11,V28,),"")</f>
        <v/>
      </c>
      <c r="AA41" s="80"/>
      <c r="AB41" s="80"/>
      <c r="AC41" s="80"/>
      <c r="AD41" s="80"/>
      <c r="AE41" s="92">
        <v>4</v>
      </c>
      <c r="AF41" s="93" t="str">
        <f>IF(AND(V28&gt;18,V28&lt;21),"Alto","")</f>
        <v/>
      </c>
      <c r="AG41" s="10"/>
      <c r="AH41" s="125" t="s">
        <v>55</v>
      </c>
      <c r="AI41" s="118"/>
      <c r="AJ41" s="112"/>
      <c r="AK41" s="112" t="str">
        <f t="shared" si="0"/>
        <v>30 mm</v>
      </c>
      <c r="AL41" s="112" t="str">
        <f t="shared" si="0"/>
        <v>34 mm</v>
      </c>
      <c r="AM41" s="119" t="str">
        <f t="shared" ref="AM41:AM54" si="3">AM$27</f>
        <v>38 mm</v>
      </c>
      <c r="AN41" s="119"/>
      <c r="AO41" s="119"/>
      <c r="AP41" s="119"/>
      <c r="AQ41" s="119"/>
      <c r="AR41" s="119"/>
      <c r="AS41" s="119" t="str">
        <f t="shared" si="1"/>
        <v>kalfplaatsing 24 mm</v>
      </c>
      <c r="AT41" s="113"/>
      <c r="AX41" s="134"/>
      <c r="AY41" s="132"/>
      <c r="AZ41" s="132"/>
      <c r="BA41" s="132"/>
      <c r="BB41" s="132"/>
      <c r="BC41" s="133"/>
      <c r="BD41" s="133"/>
      <c r="BE41" s="133"/>
      <c r="BF41" s="133"/>
      <c r="BG41" s="133"/>
      <c r="BH41" s="132"/>
      <c r="BI41" s="133"/>
      <c r="BJ41" s="133"/>
      <c r="BK41" s="132"/>
      <c r="BL41" s="132"/>
      <c r="BM41" s="132"/>
      <c r="BN41" s="132"/>
      <c r="BO41" s="132"/>
      <c r="BP41" s="132"/>
      <c r="BQ41" s="133"/>
      <c r="BR41" s="133"/>
      <c r="BS41" s="133"/>
      <c r="BT41" s="133"/>
      <c r="BU41" s="133"/>
      <c r="BV41" s="133"/>
      <c r="BW41" s="133"/>
      <c r="BX41" s="133"/>
      <c r="XFB41" s="152"/>
    </row>
    <row r="42" spans="2:76 16382:16382" ht="15" customHeight="1" thickBot="1" x14ac:dyDescent="0.3">
      <c r="B42"/>
      <c r="C42" s="166"/>
      <c r="D42" s="167"/>
      <c r="E42" s="167"/>
      <c r="F42" s="167"/>
      <c r="G42" s="167"/>
      <c r="H42" s="173"/>
      <c r="I42" s="173"/>
      <c r="J42" s="173"/>
      <c r="K42" s="173"/>
      <c r="L42" s="173"/>
      <c r="M42" s="181"/>
      <c r="N42" s="181"/>
      <c r="O42" s="179"/>
      <c r="P42" s="179"/>
      <c r="Q42" s="179"/>
      <c r="R42" s="180"/>
      <c r="S42"/>
      <c r="T42"/>
      <c r="U42" s="9"/>
      <c r="V42" s="78">
        <v>12</v>
      </c>
      <c r="W42" s="145" t="s">
        <v>44</v>
      </c>
      <c r="X42" s="70"/>
      <c r="Y42" s="82"/>
      <c r="Z42" s="140" t="str">
        <f ca="1">IF(OR(AND(V28&gt;1,V28&lt;16),AND(V28&gt;20,V28&lt;29)),OFFSET(AV27,12,V28,),"")</f>
        <v/>
      </c>
      <c r="AA42" s="82"/>
      <c r="AB42" s="82"/>
      <c r="AC42" s="82"/>
      <c r="AD42" s="82"/>
      <c r="AE42" s="94">
        <v>5</v>
      </c>
      <c r="AF42" s="95" t="str">
        <f>IF(AND(V28&gt;18,V28&lt;21),"Largo","")</f>
        <v/>
      </c>
      <c r="AG42" s="7"/>
      <c r="AH42" s="125"/>
      <c r="AI42" s="118"/>
      <c r="AJ42" s="112" t="str">
        <f t="shared" si="0"/>
        <v>26 mm</v>
      </c>
      <c r="AK42" s="112" t="str">
        <f t="shared" si="0"/>
        <v>30 mm</v>
      </c>
      <c r="AL42" s="112" t="str">
        <f t="shared" si="0"/>
        <v>34 mm</v>
      </c>
      <c r="AM42" s="119" t="str">
        <f t="shared" si="3"/>
        <v>38 mm</v>
      </c>
      <c r="AN42" s="119"/>
      <c r="AO42" s="119"/>
      <c r="AP42" s="119"/>
      <c r="AQ42" s="119"/>
      <c r="AR42" s="119" t="str">
        <f t="shared" ref="AR42:AT54" si="4">AR$27</f>
        <v>kalfplaatsing 21 mm</v>
      </c>
      <c r="AS42" s="119" t="str">
        <f t="shared" si="4"/>
        <v>kalfplaatsing 24 mm</v>
      </c>
      <c r="AT42" s="113" t="str">
        <f t="shared" si="4"/>
        <v>compacte kalfplaatsing</v>
      </c>
      <c r="AX42" s="134"/>
      <c r="AY42" s="132"/>
      <c r="AZ42" s="132"/>
      <c r="BA42" s="132"/>
      <c r="BB42" s="132"/>
      <c r="BC42" s="133"/>
      <c r="BD42" s="133"/>
      <c r="BE42" s="133"/>
      <c r="BF42" s="133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3"/>
      <c r="BR42" s="133"/>
      <c r="BS42" s="133"/>
      <c r="BT42" s="133"/>
      <c r="BU42" s="133"/>
      <c r="BV42" s="133"/>
      <c r="BW42" s="133"/>
      <c r="BX42" s="133"/>
      <c r="XFB42" s="152"/>
    </row>
    <row r="43" spans="2:76 16382:16382" ht="15" customHeight="1" thickBot="1" x14ac:dyDescent="0.3">
      <c r="B43"/>
      <c r="C43" s="166"/>
      <c r="D43" s="167"/>
      <c r="E43" s="167"/>
      <c r="F43" s="167"/>
      <c r="G43" s="167"/>
      <c r="H43" s="173"/>
      <c r="I43" s="173"/>
      <c r="J43" s="173"/>
      <c r="K43" s="173"/>
      <c r="L43" s="173"/>
      <c r="M43" s="181"/>
      <c r="N43" s="181"/>
      <c r="O43" s="179"/>
      <c r="P43" s="179"/>
      <c r="Q43" s="179"/>
      <c r="R43" s="180"/>
      <c r="S43"/>
      <c r="T43"/>
      <c r="U43" s="9"/>
      <c r="V43" s="78">
        <v>13</v>
      </c>
      <c r="W43" s="145" t="s">
        <v>36</v>
      </c>
      <c r="X43" s="70"/>
      <c r="Y43" s="96"/>
      <c r="Z43" s="141"/>
      <c r="AA43" s="96"/>
      <c r="AB43" s="96"/>
      <c r="AC43" s="96"/>
      <c r="AD43" s="96"/>
      <c r="AE43" s="71"/>
      <c r="AF43" s="70"/>
      <c r="AG43" s="9"/>
      <c r="AH43" s="125" t="s">
        <v>45</v>
      </c>
      <c r="AI43" s="118"/>
      <c r="AJ43" s="112"/>
      <c r="AK43" s="112"/>
      <c r="AL43" s="112"/>
      <c r="AM43" s="119"/>
      <c r="AN43" s="119"/>
      <c r="AO43" s="119"/>
      <c r="AP43" s="119"/>
      <c r="AQ43" s="119"/>
      <c r="AR43" s="119"/>
      <c r="AS43" s="119"/>
      <c r="AT43" s="113"/>
      <c r="AX43" s="134"/>
      <c r="AY43" s="132"/>
      <c r="AZ43" s="132"/>
      <c r="BA43" s="132"/>
      <c r="BB43" s="132"/>
      <c r="BC43" s="133"/>
      <c r="BD43" s="133"/>
      <c r="BE43" s="133"/>
      <c r="BF43" s="133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3"/>
      <c r="BR43" s="133"/>
      <c r="BS43" s="133"/>
      <c r="BT43" s="133"/>
      <c r="BU43" s="133"/>
      <c r="BV43" s="133"/>
      <c r="BW43" s="133"/>
      <c r="BX43" s="133"/>
      <c r="XFB43" s="152"/>
    </row>
    <row r="44" spans="2:76 16382:16382" ht="15" customHeight="1" x14ac:dyDescent="0.25">
      <c r="B44"/>
      <c r="C44" s="166"/>
      <c r="D44" s="167"/>
      <c r="E44" s="167"/>
      <c r="F44" s="167"/>
      <c r="G44" s="167"/>
      <c r="H44" s="173"/>
      <c r="I44" s="173"/>
      <c r="J44" s="173"/>
      <c r="K44" s="173"/>
      <c r="L44" s="173"/>
      <c r="M44" s="181"/>
      <c r="N44" s="181"/>
      <c r="O44" s="179"/>
      <c r="P44" s="179"/>
      <c r="Q44" s="179"/>
      <c r="R44" s="180"/>
      <c r="S44"/>
      <c r="T44"/>
      <c r="U44" s="9"/>
      <c r="V44" s="78">
        <v>14</v>
      </c>
      <c r="W44" s="145"/>
      <c r="X44" s="70"/>
      <c r="Y44" s="70"/>
      <c r="Z44" s="75"/>
      <c r="AA44" s="70"/>
      <c r="AB44" s="70"/>
      <c r="AC44" s="70"/>
      <c r="AD44" s="70"/>
      <c r="AE44" s="71"/>
      <c r="AF44" s="70"/>
      <c r="AG44" s="9"/>
      <c r="AH44" s="125" t="s">
        <v>38</v>
      </c>
      <c r="AI44" s="118"/>
      <c r="AJ44" s="112"/>
      <c r="AK44" s="112"/>
      <c r="AL44" s="112"/>
      <c r="AM44" s="119"/>
      <c r="AN44" s="119"/>
      <c r="AO44" s="119"/>
      <c r="AP44" s="119"/>
      <c r="AQ44" s="119"/>
      <c r="AR44" s="119"/>
      <c r="AS44" s="119"/>
      <c r="AT44" s="113"/>
      <c r="AX44" s="134"/>
      <c r="AY44" s="132"/>
      <c r="AZ44" s="132"/>
      <c r="BA44" s="132"/>
      <c r="BB44" s="132"/>
      <c r="BC44" s="133"/>
      <c r="BD44" s="133"/>
      <c r="BE44" s="133"/>
      <c r="BF44" s="133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3"/>
      <c r="BR44" s="133"/>
      <c r="BS44" s="133"/>
      <c r="BT44" s="133"/>
      <c r="BU44" s="133"/>
      <c r="BV44" s="133"/>
      <c r="BW44" s="133"/>
      <c r="BX44" s="133"/>
      <c r="XFB44" s="152"/>
    </row>
    <row r="45" spans="2:76 16382:16382" ht="15" customHeight="1" x14ac:dyDescent="0.25">
      <c r="B45"/>
      <c r="C45" s="166"/>
      <c r="D45" s="167"/>
      <c r="E45" s="167"/>
      <c r="F45" s="167"/>
      <c r="G45" s="167"/>
      <c r="H45" s="173"/>
      <c r="I45" s="173"/>
      <c r="J45" s="173"/>
      <c r="K45" s="173"/>
      <c r="L45" s="173"/>
      <c r="M45" s="181"/>
      <c r="N45" s="181"/>
      <c r="O45" s="179"/>
      <c r="P45" s="179"/>
      <c r="Q45" s="179"/>
      <c r="R45" s="180"/>
      <c r="S45"/>
      <c r="T45"/>
      <c r="U45" s="9"/>
      <c r="V45" s="78">
        <v>15</v>
      </c>
      <c r="W45" s="145" t="s">
        <v>55</v>
      </c>
      <c r="X45" s="70"/>
      <c r="Y45" s="70"/>
      <c r="Z45" s="75"/>
      <c r="AA45" s="70"/>
      <c r="AB45" s="70"/>
      <c r="AC45" s="70"/>
      <c r="AD45" s="70"/>
      <c r="AE45" s="71"/>
      <c r="AF45" s="70"/>
      <c r="AG45" s="9"/>
      <c r="AH45" s="125" t="s">
        <v>46</v>
      </c>
      <c r="AI45" s="118"/>
      <c r="AJ45" s="112"/>
      <c r="AK45" s="112"/>
      <c r="AL45" s="112"/>
      <c r="AM45" s="119"/>
      <c r="AN45" s="119"/>
      <c r="AO45" s="119"/>
      <c r="AP45" s="119"/>
      <c r="AQ45" s="119"/>
      <c r="AR45" s="119"/>
      <c r="AS45" s="119"/>
      <c r="AT45" s="113"/>
      <c r="AX45" s="134"/>
      <c r="AY45" s="132"/>
      <c r="AZ45" s="132"/>
      <c r="BA45" s="132"/>
      <c r="BB45" s="132"/>
      <c r="BC45" s="133"/>
      <c r="BD45" s="133"/>
      <c r="BE45" s="133"/>
      <c r="BF45" s="133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3"/>
      <c r="BR45" s="133"/>
      <c r="BS45" s="133"/>
      <c r="BT45" s="133"/>
      <c r="BU45" s="133"/>
      <c r="BV45" s="133"/>
      <c r="BW45" s="133"/>
      <c r="BX45" s="133"/>
      <c r="XFB45" s="152"/>
    </row>
    <row r="46" spans="2:76 16382:16382" ht="15" customHeight="1" x14ac:dyDescent="0.25">
      <c r="B46"/>
      <c r="C46" s="166"/>
      <c r="D46" s="167"/>
      <c r="E46" s="167"/>
      <c r="F46" s="167"/>
      <c r="G46" s="167"/>
      <c r="H46" s="173"/>
      <c r="I46" s="173"/>
      <c r="J46" s="173"/>
      <c r="K46" s="173"/>
      <c r="L46" s="173"/>
      <c r="M46" s="181"/>
      <c r="N46" s="181"/>
      <c r="O46" s="179"/>
      <c r="P46" s="179"/>
      <c r="Q46" s="179"/>
      <c r="R46" s="180"/>
      <c r="S46"/>
      <c r="T46"/>
      <c r="U46" s="9"/>
      <c r="V46" s="78">
        <v>16</v>
      </c>
      <c r="W46" s="145"/>
      <c r="X46" s="70"/>
      <c r="Y46" s="70"/>
      <c r="Z46" s="75"/>
      <c r="AA46" s="70"/>
      <c r="AB46" s="70"/>
      <c r="AC46" s="70"/>
      <c r="AD46" s="70"/>
      <c r="AE46" s="71"/>
      <c r="AF46" s="70"/>
      <c r="AG46" s="9"/>
      <c r="AH46" s="125" t="s">
        <v>0</v>
      </c>
      <c r="AI46" s="118"/>
      <c r="AJ46" s="112"/>
      <c r="AK46" s="112"/>
      <c r="AL46" s="112"/>
      <c r="AM46" s="119"/>
      <c r="AN46" s="119"/>
      <c r="AO46" s="119"/>
      <c r="AP46" s="119"/>
      <c r="AQ46" s="119"/>
      <c r="AR46" s="119"/>
      <c r="AS46" s="119"/>
      <c r="AT46" s="113"/>
      <c r="AX46" s="134"/>
      <c r="AY46" s="132"/>
      <c r="AZ46" s="132"/>
      <c r="BA46" s="132"/>
      <c r="BB46" s="132"/>
      <c r="BC46" s="133"/>
      <c r="BD46" s="133"/>
      <c r="BE46" s="133"/>
      <c r="BF46" s="133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3"/>
      <c r="BR46" s="133"/>
      <c r="BS46" s="133"/>
      <c r="BT46" s="133"/>
      <c r="BU46" s="133"/>
      <c r="BV46" s="133"/>
      <c r="BW46" s="133"/>
      <c r="BX46" s="133"/>
      <c r="XFB46" s="152"/>
    </row>
    <row r="47" spans="2:76 16382:16382" ht="15" customHeight="1" x14ac:dyDescent="0.25">
      <c r="B47"/>
      <c r="C47" s="166"/>
      <c r="D47" s="167"/>
      <c r="E47" s="167"/>
      <c r="F47" s="167"/>
      <c r="G47" s="167"/>
      <c r="H47" s="173"/>
      <c r="I47" s="173"/>
      <c r="J47" s="173"/>
      <c r="K47" s="173"/>
      <c r="L47" s="173"/>
      <c r="M47" s="181"/>
      <c r="N47" s="181"/>
      <c r="O47" s="179"/>
      <c r="P47" s="179"/>
      <c r="Q47" s="179"/>
      <c r="R47" s="180"/>
      <c r="S47"/>
      <c r="T47"/>
      <c r="U47" s="9"/>
      <c r="V47" s="78">
        <v>17</v>
      </c>
      <c r="W47" s="145" t="s">
        <v>45</v>
      </c>
      <c r="X47" s="70"/>
      <c r="Y47" s="70"/>
      <c r="Z47" s="70"/>
      <c r="AA47" s="70"/>
      <c r="AB47" s="70"/>
      <c r="AC47" s="70"/>
      <c r="AD47" s="70"/>
      <c r="AE47" s="71"/>
      <c r="AF47" s="70"/>
      <c r="AG47" s="9"/>
      <c r="AH47" s="125" t="s">
        <v>47</v>
      </c>
      <c r="AI47" s="126"/>
      <c r="AJ47" s="127" t="str">
        <f t="shared" ref="AJ47:AL54" si="5">AJ$27</f>
        <v>26 mm</v>
      </c>
      <c r="AK47" s="127" t="str">
        <f t="shared" si="5"/>
        <v>30 mm</v>
      </c>
      <c r="AL47" s="127" t="str">
        <f t="shared" si="5"/>
        <v>34 mm</v>
      </c>
      <c r="AM47" s="128" t="str">
        <f t="shared" si="3"/>
        <v>38 mm</v>
      </c>
      <c r="AN47" s="128"/>
      <c r="AO47" s="128"/>
      <c r="AP47" s="128"/>
      <c r="AQ47" s="128"/>
      <c r="AR47" s="128" t="str">
        <f t="shared" si="4"/>
        <v>kalfplaatsing 21 mm</v>
      </c>
      <c r="AS47" s="128" t="str">
        <f t="shared" si="4"/>
        <v>kalfplaatsing 24 mm</v>
      </c>
      <c r="AT47" s="129" t="str">
        <f t="shared" si="4"/>
        <v>compacte kalfplaatsing</v>
      </c>
      <c r="AX47" s="134"/>
      <c r="AY47" s="132"/>
      <c r="AZ47" s="132"/>
      <c r="BA47" s="132"/>
      <c r="BB47" s="132"/>
      <c r="BC47" s="133"/>
      <c r="BD47" s="133"/>
      <c r="BE47" s="133"/>
      <c r="BF47" s="133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3"/>
      <c r="BR47" s="133"/>
      <c r="BS47" s="133"/>
      <c r="BT47" s="133"/>
      <c r="BU47" s="133"/>
      <c r="BV47" s="133"/>
      <c r="BW47" s="133"/>
      <c r="BX47" s="133"/>
      <c r="XFB47" s="152"/>
    </row>
    <row r="48" spans="2:76 16382:16382" ht="15" customHeight="1" x14ac:dyDescent="0.25">
      <c r="B48"/>
      <c r="C48" s="166"/>
      <c r="D48" s="167"/>
      <c r="E48" s="167"/>
      <c r="F48" s="167"/>
      <c r="G48" s="167"/>
      <c r="H48" s="173"/>
      <c r="I48" s="173"/>
      <c r="J48" s="173"/>
      <c r="K48" s="173"/>
      <c r="L48" s="173"/>
      <c r="M48" s="181"/>
      <c r="N48" s="181"/>
      <c r="O48" s="179"/>
      <c r="P48" s="179"/>
      <c r="Q48" s="179"/>
      <c r="R48" s="180"/>
      <c r="S48"/>
      <c r="T48"/>
      <c r="U48" s="9"/>
      <c r="V48" s="78">
        <v>18</v>
      </c>
      <c r="W48" s="145" t="s">
        <v>38</v>
      </c>
      <c r="X48" s="70"/>
      <c r="Y48" s="70"/>
      <c r="Z48" s="70"/>
      <c r="AA48" s="70"/>
      <c r="AB48" s="70"/>
      <c r="AC48" s="70"/>
      <c r="AD48" s="70"/>
      <c r="AE48" s="71"/>
      <c r="AF48" s="70"/>
      <c r="AG48" s="9"/>
      <c r="AH48" s="125" t="s">
        <v>49</v>
      </c>
      <c r="AI48" s="118"/>
      <c r="AJ48" s="112" t="str">
        <f t="shared" si="5"/>
        <v>26 mm</v>
      </c>
      <c r="AK48" s="112" t="str">
        <f t="shared" si="5"/>
        <v>30 mm</v>
      </c>
      <c r="AL48" s="112" t="str">
        <f t="shared" si="5"/>
        <v>34 mm</v>
      </c>
      <c r="AM48" s="119" t="str">
        <f t="shared" si="3"/>
        <v>38 mm</v>
      </c>
      <c r="AN48" s="119"/>
      <c r="AO48" s="119"/>
      <c r="AP48" s="119"/>
      <c r="AQ48" s="119"/>
      <c r="AR48" s="119" t="str">
        <f t="shared" si="4"/>
        <v>kalfplaatsing 21 mm</v>
      </c>
      <c r="AS48" s="119" t="str">
        <f t="shared" si="4"/>
        <v>kalfplaatsing 24 mm</v>
      </c>
      <c r="AT48" s="113" t="str">
        <f t="shared" si="4"/>
        <v>compacte kalfplaatsing</v>
      </c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XFB48" s="152"/>
    </row>
    <row r="49" spans="2:76 16382:16382" ht="15" customHeight="1" x14ac:dyDescent="0.25">
      <c r="B49"/>
      <c r="C49" s="178"/>
      <c r="D49" s="176"/>
      <c r="E49" s="176"/>
      <c r="F49" s="176"/>
      <c r="G49" s="176"/>
      <c r="H49" s="177"/>
      <c r="I49" s="177"/>
      <c r="J49" s="177"/>
      <c r="K49" s="177"/>
      <c r="L49" s="177"/>
      <c r="M49" s="184"/>
      <c r="N49" s="184"/>
      <c r="O49" s="182"/>
      <c r="P49" s="182"/>
      <c r="Q49" s="182"/>
      <c r="R49" s="183"/>
      <c r="S49"/>
      <c r="T49"/>
      <c r="U49" s="9"/>
      <c r="V49" s="78">
        <v>19</v>
      </c>
      <c r="W49" s="145" t="s">
        <v>46</v>
      </c>
      <c r="X49" s="70"/>
      <c r="Y49" s="70"/>
      <c r="Z49" s="70"/>
      <c r="AA49" s="70"/>
      <c r="AB49" s="70"/>
      <c r="AC49" s="70"/>
      <c r="AD49" s="70"/>
      <c r="AE49" s="71"/>
      <c r="AF49" s="70"/>
      <c r="AG49" s="9"/>
      <c r="AH49" s="148" t="s">
        <v>51</v>
      </c>
      <c r="AI49" s="126"/>
      <c r="AJ49" s="127" t="str">
        <f t="shared" si="5"/>
        <v>26 mm</v>
      </c>
      <c r="AK49" s="127" t="str">
        <f t="shared" si="5"/>
        <v>30 mm</v>
      </c>
      <c r="AL49" s="127" t="str">
        <f t="shared" si="5"/>
        <v>34 mm</v>
      </c>
      <c r="AM49" s="128" t="str">
        <f t="shared" si="3"/>
        <v>38 mm</v>
      </c>
      <c r="AN49" s="128"/>
      <c r="AO49" s="128"/>
      <c r="AP49" s="128"/>
      <c r="AQ49" s="128"/>
      <c r="AR49" s="128" t="str">
        <f t="shared" si="4"/>
        <v>kalfplaatsing 21 mm</v>
      </c>
      <c r="AS49" s="128" t="str">
        <f t="shared" si="4"/>
        <v>kalfplaatsing 24 mm</v>
      </c>
      <c r="AT49" s="129" t="str">
        <f t="shared" si="4"/>
        <v>compacte kalfplaatsing</v>
      </c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XFB49" s="152"/>
    </row>
    <row r="50" spans="2:76 16382:16382" ht="15" customHeight="1" x14ac:dyDescent="0.25">
      <c r="B50"/>
      <c r="C50" s="215"/>
      <c r="D50" s="216"/>
      <c r="E50" s="216"/>
      <c r="F50" s="216"/>
      <c r="G50" s="216"/>
      <c r="H50" s="217"/>
      <c r="I50" s="217"/>
      <c r="J50" s="217"/>
      <c r="K50" s="217"/>
      <c r="L50" s="217"/>
      <c r="M50" s="218"/>
      <c r="N50" s="218"/>
      <c r="O50" s="219"/>
      <c r="P50" s="219"/>
      <c r="Q50" s="219"/>
      <c r="R50" s="220"/>
      <c r="S50"/>
      <c r="T50"/>
      <c r="U50" s="9"/>
      <c r="V50" s="78">
        <v>20</v>
      </c>
      <c r="W50" s="145" t="s">
        <v>0</v>
      </c>
      <c r="X50" s="70"/>
      <c r="Y50" s="70"/>
      <c r="Z50" s="70"/>
      <c r="AA50" s="70"/>
      <c r="AB50" s="70"/>
      <c r="AC50" s="70"/>
      <c r="AD50" s="70"/>
      <c r="AE50" s="71"/>
      <c r="AF50" s="70"/>
      <c r="AG50" s="9"/>
      <c r="AH50" s="149" t="s">
        <v>65</v>
      </c>
      <c r="AI50" s="126"/>
      <c r="AJ50" s="127" t="str">
        <f t="shared" si="5"/>
        <v>26 mm</v>
      </c>
      <c r="AK50" s="127" t="str">
        <f t="shared" si="5"/>
        <v>30 mm</v>
      </c>
      <c r="AL50" s="127" t="str">
        <f t="shared" si="5"/>
        <v>34 mm</v>
      </c>
      <c r="AM50" s="128" t="str">
        <f t="shared" si="3"/>
        <v>38 mm</v>
      </c>
      <c r="AN50" s="128"/>
      <c r="AO50" s="128"/>
      <c r="AP50" s="128"/>
      <c r="AQ50" s="128"/>
      <c r="AR50" s="128" t="str">
        <f t="shared" si="4"/>
        <v>kalfplaatsing 21 mm</v>
      </c>
      <c r="AS50" s="128" t="str">
        <f t="shared" si="4"/>
        <v>kalfplaatsing 24 mm</v>
      </c>
      <c r="AT50" s="129" t="str">
        <f t="shared" si="4"/>
        <v>compacte kalfplaatsing</v>
      </c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XFB50"/>
    </row>
    <row r="51" spans="2:76 16382:16382" ht="15" customHeight="1" x14ac:dyDescent="0.25">
      <c r="B51"/>
      <c r="C51" s="215"/>
      <c r="D51" s="216"/>
      <c r="E51" s="216"/>
      <c r="F51" s="216"/>
      <c r="G51" s="216"/>
      <c r="H51" s="217"/>
      <c r="I51" s="217"/>
      <c r="J51" s="217"/>
      <c r="K51" s="217"/>
      <c r="L51" s="217"/>
      <c r="M51" s="218"/>
      <c r="N51" s="218"/>
      <c r="O51" s="219"/>
      <c r="P51" s="219"/>
      <c r="Q51" s="219"/>
      <c r="R51" s="220"/>
      <c r="S51"/>
      <c r="T51"/>
      <c r="U51" s="9"/>
      <c r="V51" s="78">
        <v>21</v>
      </c>
      <c r="W51" s="145" t="s">
        <v>47</v>
      </c>
      <c r="X51" s="70"/>
      <c r="Y51" s="70"/>
      <c r="Z51" s="70"/>
      <c r="AA51" s="70"/>
      <c r="AB51" s="70"/>
      <c r="AC51" s="70"/>
      <c r="AD51" s="70"/>
      <c r="AE51" s="71"/>
      <c r="AF51" s="70"/>
      <c r="AG51" s="9"/>
      <c r="AH51" s="149" t="s">
        <v>39</v>
      </c>
      <c r="AI51" s="126"/>
      <c r="AJ51" s="127" t="str">
        <f t="shared" si="5"/>
        <v>26 mm</v>
      </c>
      <c r="AK51" s="127" t="str">
        <f t="shared" si="5"/>
        <v>30 mm</v>
      </c>
      <c r="AL51" s="127" t="str">
        <f t="shared" si="5"/>
        <v>34 mm</v>
      </c>
      <c r="AM51" s="128" t="str">
        <f t="shared" si="3"/>
        <v>38 mm</v>
      </c>
      <c r="AN51" s="128"/>
      <c r="AO51" s="128"/>
      <c r="AP51" s="128"/>
      <c r="AQ51" s="128"/>
      <c r="AR51" s="128" t="str">
        <f t="shared" si="4"/>
        <v>kalfplaatsing 21 mm</v>
      </c>
      <c r="AS51" s="128" t="str">
        <f t="shared" si="4"/>
        <v>kalfplaatsing 24 mm</v>
      </c>
      <c r="AT51" s="129" t="str">
        <f t="shared" si="4"/>
        <v>compacte kalfplaatsing</v>
      </c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XFB51"/>
    </row>
    <row r="52" spans="2:76 16382:16382" ht="15" customHeight="1" thickBot="1" x14ac:dyDescent="0.3">
      <c r="B52"/>
      <c r="C52" s="209"/>
      <c r="D52" s="210"/>
      <c r="E52" s="210"/>
      <c r="F52" s="210"/>
      <c r="G52" s="210"/>
      <c r="H52" s="211"/>
      <c r="I52" s="211"/>
      <c r="J52" s="211"/>
      <c r="K52" s="211"/>
      <c r="L52" s="211"/>
      <c r="M52" s="212"/>
      <c r="N52" s="212"/>
      <c r="O52" s="213"/>
      <c r="P52" s="213"/>
      <c r="Q52" s="213"/>
      <c r="R52" s="214"/>
      <c r="S52"/>
      <c r="T52"/>
      <c r="U52" s="9"/>
      <c r="V52" s="78">
        <v>22</v>
      </c>
      <c r="W52" s="145" t="s">
        <v>49</v>
      </c>
      <c r="X52" s="70"/>
      <c r="Y52" s="70"/>
      <c r="Z52" s="70"/>
      <c r="AA52" s="70"/>
      <c r="AB52" s="70"/>
      <c r="AC52" s="70"/>
      <c r="AD52" s="70"/>
      <c r="AE52" s="71"/>
      <c r="AF52" s="70"/>
      <c r="AG52" s="9"/>
      <c r="AH52" s="149" t="s">
        <v>50</v>
      </c>
      <c r="AI52" s="126"/>
      <c r="AJ52" s="127" t="str">
        <f t="shared" si="5"/>
        <v>26 mm</v>
      </c>
      <c r="AK52" s="127" t="str">
        <f t="shared" si="5"/>
        <v>30 mm</v>
      </c>
      <c r="AL52" s="127" t="str">
        <f t="shared" si="5"/>
        <v>34 mm</v>
      </c>
      <c r="AM52" s="128" t="str">
        <f t="shared" si="3"/>
        <v>38 mm</v>
      </c>
      <c r="AN52" s="128"/>
      <c r="AO52" s="128"/>
      <c r="AP52" s="128"/>
      <c r="AQ52" s="128"/>
      <c r="AR52" s="128" t="str">
        <f t="shared" si="4"/>
        <v>kalfplaatsing 21 mm</v>
      </c>
      <c r="AS52" s="128" t="str">
        <f t="shared" si="4"/>
        <v>kalfplaatsing 24 mm</v>
      </c>
      <c r="AT52" s="129" t="str">
        <f t="shared" si="4"/>
        <v>compacte kalfplaatsing</v>
      </c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XFB52"/>
    </row>
    <row r="53" spans="2:76 16382:16382" ht="15" customHeight="1" x14ac:dyDescent="0.2">
      <c r="B53"/>
      <c r="C53"/>
      <c r="D53"/>
      <c r="E53"/>
      <c r="F53"/>
      <c r="G53"/>
      <c r="H53"/>
      <c r="I53"/>
      <c r="J53"/>
      <c r="K53"/>
      <c r="L53"/>
      <c r="M53"/>
      <c r="N53" s="100"/>
      <c r="O53" s="100"/>
      <c r="P53" s="100"/>
      <c r="Q53" s="100"/>
      <c r="R53"/>
      <c r="S53"/>
      <c r="T53"/>
      <c r="U53" s="9"/>
      <c r="V53" s="78">
        <v>23</v>
      </c>
      <c r="W53" s="145" t="s">
        <v>51</v>
      </c>
      <c r="X53" s="70"/>
      <c r="Y53" s="70"/>
      <c r="Z53" s="70"/>
      <c r="AA53" s="70"/>
      <c r="AB53" s="70"/>
      <c r="AC53" s="70"/>
      <c r="AD53" s="70"/>
      <c r="AE53" s="71"/>
      <c r="AF53" s="70"/>
      <c r="AG53" s="9"/>
      <c r="AH53" s="149" t="s">
        <v>40</v>
      </c>
      <c r="AI53" s="126"/>
      <c r="AJ53" s="127" t="str">
        <f t="shared" si="5"/>
        <v>26 mm</v>
      </c>
      <c r="AK53" s="127" t="str">
        <f t="shared" si="5"/>
        <v>30 mm</v>
      </c>
      <c r="AL53" s="127" t="str">
        <f t="shared" si="5"/>
        <v>34 mm</v>
      </c>
      <c r="AM53" s="128" t="str">
        <f t="shared" si="3"/>
        <v>38 mm</v>
      </c>
      <c r="AN53" s="128"/>
      <c r="AO53" s="128"/>
      <c r="AP53" s="128"/>
      <c r="AQ53" s="128"/>
      <c r="AR53" s="128" t="str">
        <f t="shared" si="4"/>
        <v>kalfplaatsing 21 mm</v>
      </c>
      <c r="AS53" s="128" t="str">
        <f t="shared" si="4"/>
        <v>kalfplaatsing 24 mm</v>
      </c>
      <c r="AT53" s="129" t="str">
        <f t="shared" si="4"/>
        <v>compacte kalfplaatsing</v>
      </c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XFB53"/>
    </row>
    <row r="54" spans="2:76 16382:16382" ht="15" customHeight="1" thickBot="1" x14ac:dyDescent="0.25">
      <c r="B54"/>
      <c r="C54"/>
      <c r="D54"/>
      <c r="E54"/>
      <c r="F54"/>
      <c r="G54"/>
      <c r="H54"/>
      <c r="I54"/>
      <c r="J54"/>
      <c r="K54"/>
      <c r="L54"/>
      <c r="M54"/>
      <c r="N54" s="19"/>
      <c r="O54" s="26" t="s">
        <v>16</v>
      </c>
      <c r="P54" s="19"/>
      <c r="Q54"/>
      <c r="R54"/>
      <c r="S54"/>
      <c r="T54"/>
      <c r="U54" s="9"/>
      <c r="V54" s="78">
        <v>24</v>
      </c>
      <c r="W54" s="145" t="s">
        <v>65</v>
      </c>
      <c r="X54" s="70"/>
      <c r="Y54" s="70"/>
      <c r="Z54" s="70"/>
      <c r="AA54" s="70"/>
      <c r="AB54" s="70"/>
      <c r="AC54" s="70"/>
      <c r="AD54" s="70"/>
      <c r="AE54" s="71"/>
      <c r="AF54" s="70"/>
      <c r="AG54" s="9"/>
      <c r="AH54" s="150" t="s">
        <v>64</v>
      </c>
      <c r="AI54" s="120"/>
      <c r="AJ54" s="123" t="str">
        <f t="shared" si="5"/>
        <v>26 mm</v>
      </c>
      <c r="AK54" s="123" t="str">
        <f t="shared" si="5"/>
        <v>30 mm</v>
      </c>
      <c r="AL54" s="123" t="str">
        <f t="shared" si="5"/>
        <v>34 mm</v>
      </c>
      <c r="AM54" s="121" t="str">
        <f t="shared" si="3"/>
        <v>38 mm</v>
      </c>
      <c r="AN54" s="121"/>
      <c r="AO54" s="121"/>
      <c r="AP54" s="121"/>
      <c r="AQ54" s="121"/>
      <c r="AR54" s="121" t="str">
        <f t="shared" si="4"/>
        <v>kalfplaatsing 21 mm</v>
      </c>
      <c r="AS54" s="121" t="str">
        <f t="shared" si="4"/>
        <v>kalfplaatsing 24 mm</v>
      </c>
      <c r="AT54" s="122" t="str">
        <f t="shared" si="4"/>
        <v>compacte kalfplaatsing</v>
      </c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XFB54"/>
    </row>
    <row r="55" spans="2:76 16382:16382" ht="15" customHeight="1" x14ac:dyDescent="0.2">
      <c r="B55"/>
      <c r="C55"/>
      <c r="D55"/>
      <c r="E55"/>
      <c r="F55"/>
      <c r="G55"/>
      <c r="H55"/>
      <c r="I55"/>
      <c r="J55"/>
      <c r="K55"/>
      <c r="L55"/>
      <c r="M55"/>
      <c r="N55" s="19">
        <v>1</v>
      </c>
      <c r="O55" s="19" t="s">
        <v>52</v>
      </c>
      <c r="P55" s="19"/>
      <c r="Q55"/>
      <c r="R55"/>
      <c r="S55"/>
      <c r="T55"/>
      <c r="U55" s="9"/>
      <c r="V55" s="78">
        <v>25</v>
      </c>
      <c r="W55" s="145" t="s">
        <v>39</v>
      </c>
      <c r="X55" s="70"/>
      <c r="Y55" s="70"/>
      <c r="Z55" s="70"/>
      <c r="AA55" s="70"/>
      <c r="AB55" s="70"/>
      <c r="AC55" s="70"/>
      <c r="AD55" s="70"/>
      <c r="AE55" s="71"/>
      <c r="AF55" s="70"/>
      <c r="AG55" s="9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XFB55"/>
    </row>
    <row r="56" spans="2:76 16382:16382" ht="15" customHeight="1" x14ac:dyDescent="0.2">
      <c r="B56"/>
      <c r="C56"/>
      <c r="D56"/>
      <c r="E56"/>
      <c r="F56"/>
      <c r="G56"/>
      <c r="H56"/>
      <c r="I56"/>
      <c r="J56"/>
      <c r="K56"/>
      <c r="L56"/>
      <c r="M56"/>
      <c r="N56" s="19">
        <v>2</v>
      </c>
      <c r="O56" s="19" t="s">
        <v>17</v>
      </c>
      <c r="P56" s="19"/>
      <c r="Q56"/>
      <c r="R56"/>
      <c r="S56"/>
      <c r="T56"/>
      <c r="U56" s="9"/>
      <c r="V56" s="78">
        <v>26</v>
      </c>
      <c r="W56" s="145" t="s">
        <v>50</v>
      </c>
      <c r="X56" s="70"/>
      <c r="Y56" s="70"/>
      <c r="Z56" s="70"/>
      <c r="AA56" s="70"/>
      <c r="AB56" s="70"/>
      <c r="AC56" s="70"/>
      <c r="AD56" s="70"/>
      <c r="AE56" s="71"/>
      <c r="AF56" s="70"/>
      <c r="AG56" s="9"/>
      <c r="XFB56"/>
    </row>
    <row r="57" spans="2:76 16382:16382" ht="15" customHeight="1" x14ac:dyDescent="0.2">
      <c r="B57"/>
      <c r="C57"/>
      <c r="D57"/>
      <c r="E57"/>
      <c r="F57"/>
      <c r="G57"/>
      <c r="H57"/>
      <c r="I57"/>
      <c r="J57"/>
      <c r="K57"/>
      <c r="L57"/>
      <c r="M57"/>
      <c r="N57" s="19">
        <v>3</v>
      </c>
      <c r="O57" s="19" t="s">
        <v>18</v>
      </c>
      <c r="P57" s="19"/>
      <c r="Q57"/>
      <c r="R57"/>
      <c r="S57"/>
      <c r="T57"/>
      <c r="U57" s="9"/>
      <c r="V57" s="78">
        <v>27</v>
      </c>
      <c r="W57" s="145" t="s">
        <v>40</v>
      </c>
      <c r="X57" s="70"/>
      <c r="Y57" s="70"/>
      <c r="Z57" s="70"/>
      <c r="AA57" s="70"/>
      <c r="AB57" s="70"/>
      <c r="AC57" s="70"/>
      <c r="AD57" s="70"/>
      <c r="AE57" s="71"/>
      <c r="AF57" s="70"/>
      <c r="AG57" s="9"/>
      <c r="XFB57"/>
    </row>
    <row r="58" spans="2:76 16382:16382" ht="15" customHeight="1" thickBot="1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 s="9"/>
      <c r="V58" s="89">
        <v>28</v>
      </c>
      <c r="W58" s="146" t="s">
        <v>64</v>
      </c>
      <c r="X58" s="70"/>
      <c r="Y58" s="70"/>
      <c r="Z58" s="70"/>
      <c r="AA58" s="70"/>
      <c r="AB58" s="70"/>
      <c r="AC58" s="70"/>
      <c r="AD58" s="70"/>
      <c r="AE58" s="71"/>
      <c r="AF58" s="70"/>
      <c r="AG58" s="9"/>
      <c r="XFB58"/>
    </row>
    <row r="59" spans="2:76 16382:16382" ht="15" customHeight="1" x14ac:dyDescent="0.2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 s="9"/>
      <c r="V59" s="11"/>
      <c r="W59" s="9"/>
      <c r="X59" s="9"/>
      <c r="Y59" s="9"/>
      <c r="Z59" s="9"/>
      <c r="AA59" s="9"/>
      <c r="AB59" s="9"/>
      <c r="AC59" s="9"/>
      <c r="AD59" s="9"/>
      <c r="AE59" s="11"/>
      <c r="AF59" s="9"/>
      <c r="AG59" s="9"/>
      <c r="XFB59"/>
    </row>
    <row r="60" spans="2:76 16382:16382" ht="12" hidden="1" customHeight="1" x14ac:dyDescent="0.2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XFB60"/>
    </row>
    <row r="61" spans="2:76 16382:16382" x14ac:dyDescent="0.2"/>
    <row r="62" spans="2:76 16382:16382" x14ac:dyDescent="0.2"/>
    <row r="63" spans="2:76 16382:16382" x14ac:dyDescent="0.2"/>
    <row r="64" spans="2:76 16382:16382" x14ac:dyDescent="0.2"/>
    <row r="65" x14ac:dyDescent="0.2"/>
  </sheetData>
  <sheetProtection selectLockedCells="1"/>
  <mergeCells count="176">
    <mergeCell ref="C52:D52"/>
    <mergeCell ref="E52:G52"/>
    <mergeCell ref="H52:J52"/>
    <mergeCell ref="K52:L52"/>
    <mergeCell ref="M52:N52"/>
    <mergeCell ref="O52:R52"/>
    <mergeCell ref="C50:D50"/>
    <mergeCell ref="E50:G50"/>
    <mergeCell ref="H50:J50"/>
    <mergeCell ref="K50:L50"/>
    <mergeCell ref="M50:N50"/>
    <mergeCell ref="O50:R50"/>
    <mergeCell ref="C51:D51"/>
    <mergeCell ref="E51:G51"/>
    <mergeCell ref="H51:J51"/>
    <mergeCell ref="K51:L51"/>
    <mergeCell ref="M51:N51"/>
    <mergeCell ref="O51:R51"/>
    <mergeCell ref="O27:R27"/>
    <mergeCell ref="V30:W30"/>
    <mergeCell ref="AE30:AF30"/>
    <mergeCell ref="AE37:AF37"/>
    <mergeCell ref="B12:S12"/>
    <mergeCell ref="E20:K20"/>
    <mergeCell ref="E18:K18"/>
    <mergeCell ref="E16:K16"/>
    <mergeCell ref="O14:R14"/>
    <mergeCell ref="M26:N26"/>
    <mergeCell ref="M27:N27"/>
    <mergeCell ref="E14:K14"/>
    <mergeCell ref="O16:S16"/>
    <mergeCell ref="O18:S18"/>
    <mergeCell ref="O26:R26"/>
    <mergeCell ref="E22:G22"/>
    <mergeCell ref="H22:M22"/>
    <mergeCell ref="E25:H25"/>
    <mergeCell ref="E23:J23"/>
    <mergeCell ref="H29:J29"/>
    <mergeCell ref="O30:R30"/>
    <mergeCell ref="E28:G28"/>
    <mergeCell ref="M28:N28"/>
    <mergeCell ref="M29:N29"/>
    <mergeCell ref="K26:L26"/>
    <mergeCell ref="O36:R36"/>
    <mergeCell ref="O37:R37"/>
    <mergeCell ref="H28:J28"/>
    <mergeCell ref="E29:G29"/>
    <mergeCell ref="E26:G26"/>
    <mergeCell ref="H26:J26"/>
    <mergeCell ref="M30:N30"/>
    <mergeCell ref="M31:N31"/>
    <mergeCell ref="K31:L31"/>
    <mergeCell ref="K30:L30"/>
    <mergeCell ref="O28:R28"/>
    <mergeCell ref="O29:R29"/>
    <mergeCell ref="K28:L28"/>
    <mergeCell ref="K29:L29"/>
    <mergeCell ref="O31:R31"/>
    <mergeCell ref="H31:J31"/>
    <mergeCell ref="M32:N32"/>
    <mergeCell ref="M33:N33"/>
    <mergeCell ref="M34:N34"/>
    <mergeCell ref="M35:N35"/>
    <mergeCell ref="O32:R32"/>
    <mergeCell ref="O33:R33"/>
    <mergeCell ref="O34:R34"/>
    <mergeCell ref="O35:R35"/>
    <mergeCell ref="H40:J40"/>
    <mergeCell ref="M36:N36"/>
    <mergeCell ref="K33:L33"/>
    <mergeCell ref="M38:N38"/>
    <mergeCell ref="M39:N39"/>
    <mergeCell ref="K39:L39"/>
    <mergeCell ref="M37:N37"/>
    <mergeCell ref="H35:J35"/>
    <mergeCell ref="H34:J34"/>
    <mergeCell ref="H39:J39"/>
    <mergeCell ref="H38:J38"/>
    <mergeCell ref="H37:J37"/>
    <mergeCell ref="K37:L37"/>
    <mergeCell ref="K40:L40"/>
    <mergeCell ref="K36:L36"/>
    <mergeCell ref="K49:L49"/>
    <mergeCell ref="O46:R46"/>
    <mergeCell ref="O47:R47"/>
    <mergeCell ref="O48:R48"/>
    <mergeCell ref="O49:R49"/>
    <mergeCell ref="K46:L46"/>
    <mergeCell ref="K47:L47"/>
    <mergeCell ref="M48:N48"/>
    <mergeCell ref="M49:N49"/>
    <mergeCell ref="M47:N47"/>
    <mergeCell ref="M46:N46"/>
    <mergeCell ref="K48:L48"/>
    <mergeCell ref="O44:R44"/>
    <mergeCell ref="O45:R45"/>
    <mergeCell ref="O38:R38"/>
    <mergeCell ref="O39:R39"/>
    <mergeCell ref="K42:L42"/>
    <mergeCell ref="K43:L43"/>
    <mergeCell ref="O40:R40"/>
    <mergeCell ref="O41:R41"/>
    <mergeCell ref="O42:R42"/>
    <mergeCell ref="O43:R43"/>
    <mergeCell ref="K38:L38"/>
    <mergeCell ref="M40:N40"/>
    <mergeCell ref="M41:N41"/>
    <mergeCell ref="M42:N42"/>
    <mergeCell ref="M43:N43"/>
    <mergeCell ref="M45:N45"/>
    <mergeCell ref="M44:N44"/>
    <mergeCell ref="K41:L41"/>
    <mergeCell ref="E49:G49"/>
    <mergeCell ref="E46:G46"/>
    <mergeCell ref="E47:G47"/>
    <mergeCell ref="H47:J47"/>
    <mergeCell ref="H49:J49"/>
    <mergeCell ref="H48:J48"/>
    <mergeCell ref="H46:J46"/>
    <mergeCell ref="E48:G48"/>
    <mergeCell ref="C48:D48"/>
    <mergeCell ref="C49:D49"/>
    <mergeCell ref="C46:D46"/>
    <mergeCell ref="C47:D47"/>
    <mergeCell ref="E45:G45"/>
    <mergeCell ref="K44:L44"/>
    <mergeCell ref="K45:L45"/>
    <mergeCell ref="H45:J45"/>
    <mergeCell ref="H44:J44"/>
    <mergeCell ref="C45:D45"/>
    <mergeCell ref="C41:D41"/>
    <mergeCell ref="C42:D42"/>
    <mergeCell ref="C43:D43"/>
    <mergeCell ref="E41:G41"/>
    <mergeCell ref="E43:G43"/>
    <mergeCell ref="E42:G42"/>
    <mergeCell ref="C44:D44"/>
    <mergeCell ref="E44:G44"/>
    <mergeCell ref="H43:J43"/>
    <mergeCell ref="H42:J42"/>
    <mergeCell ref="H41:J41"/>
    <mergeCell ref="C40:D40"/>
    <mergeCell ref="E35:G35"/>
    <mergeCell ref="E34:G34"/>
    <mergeCell ref="E39:G39"/>
    <mergeCell ref="E38:G38"/>
    <mergeCell ref="C36:D36"/>
    <mergeCell ref="C37:D37"/>
    <mergeCell ref="C34:D34"/>
    <mergeCell ref="C35:D35"/>
    <mergeCell ref="E40:G40"/>
    <mergeCell ref="E37:G37"/>
    <mergeCell ref="C27:D27"/>
    <mergeCell ref="C26:D26"/>
    <mergeCell ref="C38:D38"/>
    <mergeCell ref="C39:D39"/>
    <mergeCell ref="C32:D32"/>
    <mergeCell ref="E27:G27"/>
    <mergeCell ref="E31:G31"/>
    <mergeCell ref="E30:G30"/>
    <mergeCell ref="H10:M10"/>
    <mergeCell ref="C33:D33"/>
    <mergeCell ref="H33:J33"/>
    <mergeCell ref="H32:J32"/>
    <mergeCell ref="K32:L32"/>
    <mergeCell ref="C28:D28"/>
    <mergeCell ref="C29:D29"/>
    <mergeCell ref="C30:D30"/>
    <mergeCell ref="C31:D31"/>
    <mergeCell ref="H30:J30"/>
    <mergeCell ref="E36:G36"/>
    <mergeCell ref="H36:J36"/>
    <mergeCell ref="E33:G33"/>
    <mergeCell ref="E32:G32"/>
    <mergeCell ref="K35:L35"/>
    <mergeCell ref="K34:L34"/>
  </mergeCells>
  <phoneticPr fontId="4" type="noConversion"/>
  <conditionalFormatting sqref="E20:K20 O16:S16 O18:S18">
    <cfRule type="cellIs" dxfId="5" priority="6" stopIfTrue="1" operator="greaterThan">
      <formula>0</formula>
    </cfRule>
  </conditionalFormatting>
  <conditionalFormatting sqref="E22:G22">
    <cfRule type="cellIs" dxfId="4" priority="5" stopIfTrue="1" operator="equal">
      <formula>0</formula>
    </cfRule>
  </conditionalFormatting>
  <conditionalFormatting sqref="E14:K14">
    <cfRule type="cellIs" dxfId="3" priority="4" stopIfTrue="1" operator="greaterThan">
      <formula>0</formula>
    </cfRule>
  </conditionalFormatting>
  <conditionalFormatting sqref="E16:K16">
    <cfRule type="cellIs" dxfId="2" priority="3" stopIfTrue="1" operator="greaterThan">
      <formula>0</formula>
    </cfRule>
  </conditionalFormatting>
  <conditionalFormatting sqref="E18:K18">
    <cfRule type="cellIs" dxfId="1" priority="2" stopIfTrue="1" operator="greaterThan">
      <formula>0</formula>
    </cfRule>
  </conditionalFormatting>
  <conditionalFormatting sqref="XFB16:XFD16 XFB18:XFD18">
    <cfRule type="cellIs" dxfId="0" priority="1" stopIfTrue="1" operator="greaterThan">
      <formula>0</formula>
    </cfRule>
  </conditionalFormatting>
  <hyperlinks>
    <hyperlink ref="H10" r:id="rId1"/>
  </hyperlinks>
  <pageMargins left="0.19685039370078741" right="0.19685039370078741" top="0.19685039370078741" bottom="0" header="0.51181102362204722" footer="0.51181102362204722"/>
  <pageSetup paperSize="9" orientation="portrait" r:id="rId2"/>
  <headerFooter alignWithMargins="0">
    <oddFooter>&amp;L&amp;8&amp;F&amp;C&amp;8&amp;D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0" r:id="rId5" name="Drop Down 126">
              <controlPr locked="0" defaultSize="0" print="0" autoLine="0" autoPict="0">
                <anchor moveWithCells="1">
                  <from>
                    <xdr:col>4</xdr:col>
                    <xdr:colOff>0</xdr:colOff>
                    <xdr:row>20</xdr:row>
                    <xdr:rowOff>9525</xdr:rowOff>
                  </from>
                  <to>
                    <xdr:col>8</xdr:col>
                    <xdr:colOff>171450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6" name="Drop Down 127">
              <controlPr locked="0" defaultSize="0" print="0" autoLine="0" autoPict="0">
                <anchor moveWithCells="1">
                  <from>
                    <xdr:col>3</xdr:col>
                    <xdr:colOff>76200</xdr:colOff>
                    <xdr:row>21</xdr:row>
                    <xdr:rowOff>200025</xdr:rowOff>
                  </from>
                  <to>
                    <xdr:col>8</xdr:col>
                    <xdr:colOff>171450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7" name="Drop Down 128">
              <controlPr locked="0" defaultSize="0" print="0" autoLine="0" autoPict="0">
                <anchor moveWithCells="1">
                  <from>
                    <xdr:col>3</xdr:col>
                    <xdr:colOff>76200</xdr:colOff>
                    <xdr:row>23</xdr:row>
                    <xdr:rowOff>9525</xdr:rowOff>
                  </from>
                  <to>
                    <xdr:col>8</xdr:col>
                    <xdr:colOff>171450</xdr:colOff>
                    <xdr:row>24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Bestelformulier Duco roosters</vt:lpstr>
      <vt:lpstr>'Bestelformulier Duco roosters'!Afdrukbereik</vt:lpstr>
    </vt:vector>
  </TitlesOfParts>
  <Company>Van Buuren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Name</dc:creator>
  <cp:lastModifiedBy>Pascal Schoterman | Van Buuren Groep</cp:lastModifiedBy>
  <cp:lastPrinted>2015-03-11T10:03:01Z</cp:lastPrinted>
  <dcterms:created xsi:type="dcterms:W3CDTF">2002-11-04T07:01:39Z</dcterms:created>
  <dcterms:modified xsi:type="dcterms:W3CDTF">2015-10-16T12:12:52Z</dcterms:modified>
</cp:coreProperties>
</file>